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joseph.r.hobbs\Desktop\April Maintenance Release\TEMPLATES\"/>
    </mc:Choice>
  </mc:AlternateContent>
  <bookViews>
    <workbookView xWindow="120" yWindow="588" windowWidth="12120" windowHeight="7788"/>
  </bookViews>
  <sheets>
    <sheet name="Wksh 1 - Market Experience" sheetId="1" r:id="rId1"/>
    <sheet name="Wksh 2 - Plan Product Info" sheetId="13" r:id="rId2"/>
    <sheet name="PlanTemplate" sheetId="15" state="hidden" r:id="rId3"/>
    <sheet name="XMLOutput" sheetId="17" state="hidden" r:id="rId4"/>
  </sheets>
  <functionGroups builtInGroupCount="18"/>
  <definedNames>
    <definedName name="DataEntryBlock">PlanTemplate!$G$12:$G$100</definedName>
    <definedName name="FormulaBlock">PlanTemplate!$F$33:$F$100</definedName>
    <definedName name="_xlnm.Print_Area" localSheetId="2">PlanTemplate!$E$1:$AA$100</definedName>
    <definedName name="_xlnm.Print_Area" localSheetId="0">'Wksh 1 - Market Experience'!$A$1:$Y$50</definedName>
    <definedName name="_xlnm.Print_Area" localSheetId="1">'Wksh 2 - Plan Product Info'!$E$1:$AA$96</definedName>
    <definedName name="ProductYears">#REF!</definedName>
    <definedName name="ProductYearsSG">#REF!</definedName>
    <definedName name="StateList">PlanTemplate!$N$12:$N$67</definedName>
    <definedName name="Util_No_ADB">PlanTemplate!$K$12:$K$15</definedName>
    <definedName name="Util_No_ADP">PlanTemplate!$J$12:$J$15</definedName>
    <definedName name="Util_No_ADPB">PlanTemplate!$L$12:$L$14</definedName>
    <definedName name="Util_No_PB">PlanTemplate!$M$12:$M$16</definedName>
  </definedNames>
  <calcPr calcId="152511"/>
</workbook>
</file>

<file path=xl/calcChain.xml><?xml version="1.0" encoding="utf-8"?>
<calcChain xmlns="http://schemas.openxmlformats.org/spreadsheetml/2006/main">
  <c r="X37" i="1" l="1"/>
  <c r="F96" i="13" l="1"/>
  <c r="F95" i="13"/>
  <c r="F91" i="13"/>
  <c r="F90" i="13"/>
  <c r="F86" i="13"/>
  <c r="F87" i="13" s="1"/>
  <c r="F70" i="13"/>
  <c r="F69" i="13"/>
  <c r="F65" i="13"/>
  <c r="F64" i="13"/>
  <c r="F60" i="13"/>
  <c r="F61" i="13" s="1"/>
  <c r="F55" i="13"/>
  <c r="F38" i="13" s="1"/>
  <c r="F54" i="13"/>
  <c r="F53" i="13"/>
  <c r="F79" i="13" s="1"/>
  <c r="F47" i="13"/>
  <c r="F46" i="13"/>
  <c r="F40" i="13"/>
  <c r="F36" i="13"/>
  <c r="F92" i="13" l="1"/>
  <c r="F66" i="13"/>
  <c r="F37" i="13"/>
  <c r="F34" i="13"/>
  <c r="F35" i="13"/>
  <c r="F39" i="13"/>
  <c r="F43" i="13"/>
  <c r="F62" i="13"/>
  <c r="F63" i="13" s="1"/>
  <c r="F88" i="13"/>
  <c r="F89" i="13" s="1"/>
  <c r="F73" i="13"/>
  <c r="F74" i="13" s="1"/>
  <c r="F33" i="13"/>
  <c r="F41" i="13"/>
  <c r="Q4" i="13"/>
  <c r="Q3" i="13"/>
  <c r="I5" i="13" l="1"/>
  <c r="I4" i="13"/>
  <c r="I3" i="13"/>
  <c r="I3" i="15"/>
  <c r="Q3" i="15"/>
  <c r="I4" i="15"/>
  <c r="Q4" i="15"/>
  <c r="I5" i="15"/>
  <c r="G32" i="15"/>
  <c r="G53" i="15" s="1"/>
  <c r="G79" i="15" s="1"/>
  <c r="G42" i="15"/>
  <c r="F46" i="15"/>
  <c r="F47" i="15"/>
  <c r="F53" i="15"/>
  <c r="F79" i="15" s="1"/>
  <c r="F54" i="15"/>
  <c r="B55" i="15"/>
  <c r="F55" i="15"/>
  <c r="F43" i="15" s="1"/>
  <c r="B56" i="15"/>
  <c r="G56" i="15"/>
  <c r="G59" i="15"/>
  <c r="B60" i="15"/>
  <c r="F60" i="15"/>
  <c r="F61" i="15" s="1"/>
  <c r="G63" i="15"/>
  <c r="F64" i="15"/>
  <c r="F65" i="15"/>
  <c r="G66" i="15"/>
  <c r="B67" i="15"/>
  <c r="G67" i="15"/>
  <c r="G72" i="15" s="1"/>
  <c r="F69" i="15"/>
  <c r="F70" i="15"/>
  <c r="G73" i="15"/>
  <c r="G74" i="15" s="1"/>
  <c r="B81" i="15"/>
  <c r="G81" i="15"/>
  <c r="F81" i="15" s="1"/>
  <c r="G85" i="15"/>
  <c r="F86" i="15"/>
  <c r="F88" i="15" s="1"/>
  <c r="G89" i="15"/>
  <c r="F90" i="15"/>
  <c r="F91" i="15"/>
  <c r="G92" i="15"/>
  <c r="G93" i="15"/>
  <c r="F95" i="15"/>
  <c r="F96" i="15"/>
  <c r="B55" i="13"/>
  <c r="B56" i="13"/>
  <c r="B60" i="13"/>
  <c r="B67" i="13"/>
  <c r="B81" i="13"/>
  <c r="G12" i="1"/>
  <c r="G14" i="1"/>
  <c r="B54" i="15" s="1"/>
  <c r="G15" i="1"/>
  <c r="B72" i="15" s="1"/>
  <c r="G16" i="1"/>
  <c r="B73" i="13" s="1"/>
  <c r="L21" i="1"/>
  <c r="H24" i="1"/>
  <c r="T24" i="1"/>
  <c r="H25" i="1"/>
  <c r="T25" i="1"/>
  <c r="H26" i="1"/>
  <c r="T26" i="1"/>
  <c r="H27" i="1"/>
  <c r="T27" i="1"/>
  <c r="H28" i="1"/>
  <c r="T28" i="1"/>
  <c r="H29" i="1"/>
  <c r="T29" i="1"/>
  <c r="T32" i="1"/>
  <c r="X35" i="1"/>
  <c r="B95" i="13"/>
  <c r="A95" i="13" s="1"/>
  <c r="O21" i="1" l="1"/>
  <c r="T21" i="1"/>
  <c r="O26" i="1" s="1"/>
  <c r="F67" i="13"/>
  <c r="F72" i="13" s="1"/>
  <c r="F81" i="13"/>
  <c r="F56" i="13"/>
  <c r="F58" i="13" s="1"/>
  <c r="F93" i="13"/>
  <c r="F80" i="13"/>
  <c r="F42" i="13"/>
  <c r="G98" i="15"/>
  <c r="A81" i="13"/>
  <c r="G99" i="15"/>
  <c r="G100" i="15" s="1"/>
  <c r="G82" i="15"/>
  <c r="F82" i="15" s="1"/>
  <c r="F84" i="15" s="1"/>
  <c r="F93" i="15"/>
  <c r="F98" i="15" s="1"/>
  <c r="F67" i="15"/>
  <c r="F72" i="15" s="1"/>
  <c r="A72" i="15" s="1"/>
  <c r="H30" i="1"/>
  <c r="H15" i="1"/>
  <c r="O24" i="1"/>
  <c r="O25" i="1"/>
  <c r="P24" i="1"/>
  <c r="O27" i="1"/>
  <c r="B72" i="13"/>
  <c r="B73" i="15"/>
  <c r="T30" i="1"/>
  <c r="H16" i="1"/>
  <c r="H14" i="1"/>
  <c r="B54" i="13"/>
  <c r="A54" i="13" s="1"/>
  <c r="F37" i="15"/>
  <c r="F73" i="15"/>
  <c r="F74" i="15" s="1"/>
  <c r="F66" i="15"/>
  <c r="B95" i="15"/>
  <c r="A95" i="15" s="1"/>
  <c r="A60" i="13"/>
  <c r="A55" i="13"/>
  <c r="F87" i="15"/>
  <c r="F89" i="15" s="1"/>
  <c r="F92" i="15"/>
  <c r="F99" i="15"/>
  <c r="A60" i="15"/>
  <c r="F34" i="15"/>
  <c r="F80" i="15"/>
  <c r="G27" i="15"/>
  <c r="F56" i="15"/>
  <c r="A56" i="15" s="1"/>
  <c r="A55" i="15"/>
  <c r="A81" i="15"/>
  <c r="F62" i="15"/>
  <c r="F63" i="15" s="1"/>
  <c r="F35" i="15"/>
  <c r="A54" i="15"/>
  <c r="F39" i="15"/>
  <c r="F42" i="15"/>
  <c r="F40" i="15"/>
  <c r="F33" i="15"/>
  <c r="F41" i="15"/>
  <c r="F38" i="15"/>
  <c r="F36" i="15"/>
  <c r="O28" i="1" l="1"/>
  <c r="P25" i="1"/>
  <c r="Q25" i="1" s="1"/>
  <c r="O29" i="1"/>
  <c r="P28" i="1"/>
  <c r="P29" i="1"/>
  <c r="P27" i="1"/>
  <c r="Q27" i="1" s="1"/>
  <c r="P26" i="1"/>
  <c r="Q26" i="1" s="1"/>
  <c r="F57" i="13"/>
  <c r="F59" i="13" s="1"/>
  <c r="F82" i="13"/>
  <c r="F83" i="13" s="1"/>
  <c r="F84" i="13"/>
  <c r="A67" i="15"/>
  <c r="F83" i="15"/>
  <c r="F85" i="15" s="1"/>
  <c r="A73" i="15"/>
  <c r="F100" i="15"/>
  <c r="Q29" i="1"/>
  <c r="Q24" i="1"/>
  <c r="Q28" i="1"/>
  <c r="F58" i="15"/>
  <c r="F57" i="15"/>
  <c r="A67" i="13"/>
  <c r="A72" i="13"/>
  <c r="A56" i="13"/>
  <c r="F99" i="13"/>
  <c r="F100" i="13" s="1"/>
  <c r="F98" i="13"/>
  <c r="A73" i="13"/>
  <c r="F85" i="13" l="1"/>
  <c r="F59" i="15"/>
  <c r="Q30" i="1"/>
  <c r="V32" i="1" s="1"/>
  <c r="V34" i="1" l="1"/>
  <c r="X32" i="1"/>
  <c r="B86" i="13" s="1"/>
  <c r="A86" i="13" s="1"/>
  <c r="B86" i="15"/>
  <c r="A86" i="15" s="1"/>
  <c r="B99" i="13"/>
  <c r="A99" i="13" s="1"/>
  <c r="B99" i="15"/>
  <c r="A99" i="15" s="1"/>
  <c r="V36" i="1" l="1"/>
  <c r="X36" i="1" s="1"/>
  <c r="X34" i="1"/>
  <c r="V38" i="1"/>
  <c r="X38" i="1" l="1"/>
  <c r="B98" i="15"/>
  <c r="A98" i="15" s="1"/>
  <c r="B98" i="13"/>
  <c r="A98" i="13" s="1"/>
  <c r="V43" i="1"/>
  <c r="V42" i="1" l="1"/>
  <c r="X42" i="1" s="1"/>
  <c r="X43" i="1"/>
  <c r="B80" i="13"/>
  <c r="A80" i="13" s="1"/>
  <c r="B80" i="15"/>
  <c r="A80" i="15" s="1"/>
  <c r="V40" i="1"/>
  <c r="X40" i="1" s="1"/>
  <c r="V45" i="1"/>
  <c r="V46" i="1" s="1"/>
  <c r="V41" i="1"/>
  <c r="X41" i="1" s="1"/>
  <c r="B93" i="15"/>
  <c r="A93" i="15" s="1"/>
  <c r="B93" i="13"/>
  <c r="A93" i="13" s="1"/>
  <c r="B82" i="15" l="1"/>
  <c r="A82" i="15" s="1"/>
  <c r="B82" i="13"/>
  <c r="A82" i="13" s="1"/>
</calcChain>
</file>

<file path=xl/sharedStrings.xml><?xml version="1.0" encoding="utf-8"?>
<sst xmlns="http://schemas.openxmlformats.org/spreadsheetml/2006/main" count="335" uniqueCount="193">
  <si>
    <t>Professional</t>
  </si>
  <si>
    <t>Capitation</t>
  </si>
  <si>
    <t>Product</t>
  </si>
  <si>
    <t>Total</t>
  </si>
  <si>
    <t>Market Level Calculations (Same for all Plans)</t>
  </si>
  <si>
    <t>Utilization per 1,000</t>
  </si>
  <si>
    <t>Projected Member Months</t>
  </si>
  <si>
    <t>Average Cost/Service</t>
  </si>
  <si>
    <t>Allowed Claims PMPM</t>
  </si>
  <si>
    <t>Company Legal Name:</t>
  </si>
  <si>
    <t>HIOS Issuer ID:</t>
  </si>
  <si>
    <t>Metal:</t>
  </si>
  <si>
    <t>Plan ID:</t>
  </si>
  <si>
    <t>Plan Type:</t>
  </si>
  <si>
    <t>Benefit Category</t>
  </si>
  <si>
    <t>State:</t>
  </si>
  <si>
    <t>WI</t>
  </si>
  <si>
    <t xml:space="preserve">Market: </t>
  </si>
  <si>
    <t>Plan Name</t>
  </si>
  <si>
    <t>Utilization Description</t>
  </si>
  <si>
    <t>to</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</si>
  <si>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</si>
  <si>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Administrative Expense Load</t>
  </si>
  <si>
    <t>Profit &amp; Risk Load</t>
  </si>
  <si>
    <t>Product-Plan Data Collection</t>
  </si>
  <si>
    <t>Effective Date of Rate Change(s):</t>
  </si>
  <si>
    <t>Product/Plan Level Calculations</t>
  </si>
  <si>
    <t>Product ID:</t>
  </si>
  <si>
    <t>Exchange Plan?</t>
  </si>
  <si>
    <t>Inpatient</t>
  </si>
  <si>
    <t>Outpatient</t>
  </si>
  <si>
    <t xml:space="preserve">Prescription Drug </t>
  </si>
  <si>
    <t>Other</t>
  </si>
  <si>
    <t>Administration</t>
  </si>
  <si>
    <t>Risk &amp; Profit Charge</t>
  </si>
  <si>
    <t>Member Months</t>
  </si>
  <si>
    <t>Average Current Rate PMPM</t>
  </si>
  <si>
    <t>Other Medical</t>
  </si>
  <si>
    <t>Outpatient Hospital</t>
  </si>
  <si>
    <t>Paid to Allowed Average Factor in Projection Period</t>
  </si>
  <si>
    <t>Section I:</t>
  </si>
  <si>
    <t>Prescription Drug</t>
  </si>
  <si>
    <t>Section II: Components of Premium Increase (PMPM Dollar Amount above Current Average Rate PMPM)</t>
  </si>
  <si>
    <t>Total Rate Increase</t>
  </si>
  <si>
    <t>Premium Information</t>
  </si>
  <si>
    <t>Claims Information</t>
  </si>
  <si>
    <r>
      <t xml:space="preserve">Total Premium </t>
    </r>
    <r>
      <rPr>
        <sz val="11"/>
        <rFont val="Calibri"/>
        <family val="2"/>
      </rPr>
      <t>(TP)</t>
    </r>
  </si>
  <si>
    <t>Experience Period:</t>
  </si>
  <si>
    <t>Premiums (net of MLR Rebate) in Experience Period:</t>
  </si>
  <si>
    <t>Experience Period Member Months</t>
  </si>
  <si>
    <t>% of Prem</t>
  </si>
  <si>
    <t xml:space="preserve"> PMPM</t>
  </si>
  <si>
    <t>Projection Period:</t>
  </si>
  <si>
    <t>Mid-point to Mid-point, Experience to Projection:</t>
  </si>
  <si>
    <t xml:space="preserve"> months</t>
  </si>
  <si>
    <t>Adj't.  from Experience to Projection Period</t>
  </si>
  <si>
    <t>Pop'l risk Morbidity</t>
  </si>
  <si>
    <t>Credibility Manual</t>
  </si>
  <si>
    <t>PMPM</t>
  </si>
  <si>
    <t>After Credibility</t>
  </si>
  <si>
    <t>Projected ACA reinsurance recoveries, net of rein prem, PMPM</t>
  </si>
  <si>
    <t>Projected Incurred Claims, before ACA rein &amp; Risk Adj't,  PMPM</t>
  </si>
  <si>
    <t>Projected Incurred Claims</t>
  </si>
  <si>
    <t>Single Risk Pool Gross Premium Avg. Rate, PMPM</t>
  </si>
  <si>
    <t>% increase over Experience Period</t>
  </si>
  <si>
    <t>% Increase, annualized:</t>
  </si>
  <si>
    <t>state mandated benefits portion of TP that are other than EHB</t>
  </si>
  <si>
    <t>Other benefits portion of TP</t>
  </si>
  <si>
    <t>Total Allowed Claims (TAC)</t>
  </si>
  <si>
    <t>state mandated benefits portion of TAC that are other than EHB</t>
  </si>
  <si>
    <t>Other benefits portion of TAC</t>
  </si>
  <si>
    <t>Section III: Experience Period Information</t>
  </si>
  <si>
    <t>Section IV: Projected (12 months following effective date)</t>
  </si>
  <si>
    <t xml:space="preserve">     Projected Incurred Claims, before reinsurance recoveries, net of rein prem, PMPM</t>
  </si>
  <si>
    <t xml:space="preserve">Incurred Claims in Experience Period </t>
  </si>
  <si>
    <t>Allowed Claims:</t>
  </si>
  <si>
    <t>Util</t>
  </si>
  <si>
    <t xml:space="preserve">Cost         </t>
  </si>
  <si>
    <t>Annualized Trend Factors</t>
  </si>
  <si>
    <t xml:space="preserve">Experience Period </t>
  </si>
  <si>
    <t>Projected Period Totals</t>
  </si>
  <si>
    <t>Rate Change % (over prior filing)</t>
  </si>
  <si>
    <t>Cum'tive Rate Change %  (over 12 mos prior)</t>
  </si>
  <si>
    <t>Proj'd Per Rate Change %  (over Exper. Period)</t>
  </si>
  <si>
    <t>Total Incurred claims, payable with issuer funds</t>
  </si>
  <si>
    <t>Portion of above payable by HHS's funds on behalf of insured person, in dollars</t>
  </si>
  <si>
    <t>Portion of above payable by HHS on behalf of insured person, as %</t>
  </si>
  <si>
    <t>Incurred Claims  PMPM</t>
  </si>
  <si>
    <t>EHB portion of Allowed Claims, PMPM</t>
  </si>
  <si>
    <t>Wsht 1 Total</t>
  </si>
  <si>
    <t>Projections, before credibility Adjustment</t>
  </si>
  <si>
    <t>Projected Allowed Experience Claims PMPM (w/applied credibility if applicable)</t>
  </si>
  <si>
    <t>Effective Date of Proposed Rates</t>
  </si>
  <si>
    <t>Warning Alert</t>
  </si>
  <si>
    <t xml:space="preserve">   Net Amt of Risk Adj</t>
  </si>
  <si>
    <t xml:space="preserve">   Net Amt of Rein</t>
  </si>
  <si>
    <t>on Actual Experience Allowed</t>
  </si>
  <si>
    <t>Section II: Allowed Claims, PMPM basis</t>
  </si>
  <si>
    <t>Section III: Projected Experience:</t>
  </si>
  <si>
    <t>Projected Risk Adjustments PMPM</t>
  </si>
  <si>
    <t>Member Cost Share Increase</t>
  </si>
  <si>
    <t xml:space="preserve"> Allowed Claims which are not the issuer's obligation:</t>
  </si>
  <si>
    <t xml:space="preserve"> Allowed Claims which are not the issuer's obligation</t>
  </si>
  <si>
    <t>Index Rate of Experience Period</t>
  </si>
  <si>
    <t>Taxes &amp; Fees</t>
  </si>
  <si>
    <t>Index Rate for Projection Period</t>
  </si>
  <si>
    <t>AV Pricing Value</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</si>
  <si>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</si>
  <si>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</si>
  <si>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</si>
  <si>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</si>
  <si>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</si>
  <si>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</si>
  <si>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</si>
  <si>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</si>
  <si>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</si>
  <si>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</si>
  <si>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</si>
  <si>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</si>
  <si>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</si>
  <si>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</si>
  <si>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</si>
  <si>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</si>
  <si>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</si>
  <si>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</si>
  <si>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</si>
  <si>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</si>
  <si>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</si>
  <si>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</si>
  <si>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</si>
  <si>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</si>
  <si>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</si>
  <si>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</si>
  <si>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</si>
  <si>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</si>
  <si>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</si>
  <si>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</si>
  <si>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</si>
  <si>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</si>
  <si>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</si>
  <si>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</si>
  <si>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</si>
  <si>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</si>
  <si>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</si>
  <si>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</si>
  <si>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</si>
  <si>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</si>
  <si>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</si>
  <si>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</si>
  <si>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</si>
  <si>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</si>
  <si>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</si>
  <si>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</si>
  <si>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</si>
  <si>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</si>
  <si>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</si>
  <si>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</si>
  <si>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</si>
  <si>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Experience Period Aggregate Amount</t>
  </si>
  <si>
    <t>Section I: Experience period data</t>
  </si>
  <si>
    <t>Admits</t>
  </si>
  <si>
    <t>Days</t>
  </si>
  <si>
    <t>Benefit Period</t>
  </si>
  <si>
    <t>Visits</t>
  </si>
  <si>
    <t>Services</t>
  </si>
  <si>
    <t>Prescriptions</t>
  </si>
  <si>
    <t>&lt;?xml version="1.0"?&gt;_x000D_
&lt;InsuranceRateForecastTempVO xmlns="http://vo.urr.oversight.ff.cms.hhs.gov"&gt;_x000D_
  &lt;submittingIssuerHIOSIdentifier&gt;_x000D_
    &lt;cellLocation&gt;Wksh 1 - Market Experience!$E$4&lt;/cellLocation&gt;_x000D_
    &lt;cellValue&gt;00123&lt;/cellValue&gt;_x000D_
  &lt;/submittingIssuerHIOSIdentifier&gt;_x000D_
  &lt;companyLegalName&gt;_x000D_
    &lt;cellLocation&gt;Wksh 1 - Market Experience!$E$3&lt;/cellLocation&gt;_x000D_
    &lt;cellValue&gt;ABC Insurer&lt;/cellValue&gt;_x000D_
  &lt;/companyLegalName&gt;_x000D_
  &lt;stateAbbreviationText&gt;_x000D_
    &lt;cellLocation&gt;Wksh 1 - Market Experience!$H$3&lt;/cellLocation&gt;_x000D_
    &lt;cellValue&gt;WI&lt;/cellValue&gt;_x000D_
  &lt;/stateAbbreviationText&gt;_x000D_
  &lt;experiencePeriodBeginningDate&gt;_x000D_
    &lt;cellLocation&gt;Wksh 1 - Market Experience!$E$12&lt;/cellLocation&gt;_x000D_
    &lt;cellValue&gt;1/1/2012&lt;/cellValue&gt;_x000D_
  &lt;/experiencePeriodBeginningDate&gt;_x000D_
  &lt;premiumsNetOfMlrRebateInExperiencePeriodAmount&gt;_x000D_
    &lt;cellLocation&gt;Wksh 1 - Market Experience!$F$14&lt;/cellLocation&gt;_x000D_
    &lt;cellValue&gt;91250000&lt;/cellValue&gt;_x000D_
  &lt;/premiumsNetOfMlrRebateInExperiencePeriodAmount&gt;_x000D_
  &lt;incurredClaimsInExperiencePeriodAmount&gt;_x000D_
    &lt;cellLocation&gt;W'</t>
  </si>
  <si>
    <t>ksh 1 - Market Experience!$F$15&lt;/cellLocation&gt;_x000D_
    &lt;cellValue&gt;75000000&lt;/cellValue&gt;_x000D_
  &lt;/incurredClaimsInExperiencePeriodAmount&gt;_x000D_
  &lt;allowedClaimsAmount&gt;_x000D_
    &lt;cellLocation&gt;Wksh 1 - Market Experience!$F$16&lt;/cellLocation&gt;_x000D_
    &lt;cellValue&gt;107250000&lt;/cellValue&gt;_x000D_
  &lt;/allowedClaimsAmount&gt;_x000D_
  &lt;experiencePeriodMemberMonthsQuantity&gt;_x000D_
    &lt;cellLocation&gt;Wksh 1 - Market Experience!$G$17&lt;/cellLocation&gt;_x000D_
    &lt;cellValue&gt;420.00&lt;/cellValue&gt;_x000D_
  &lt;/experiencePeriodMemberMonthsQuantity&gt;_x000D_
  &lt;projectionPeriodStartDate&gt;_x000D_
    &lt;cellLocation&gt;Wksh 1 - Market Experience!$L$21&lt;/cellLocation&gt;_x000D_
    &lt;cellValue&gt;1/1/2014&lt;/cellValue&gt;_x000D_
  &lt;/projectionPeriodStartDate&gt;_x000D_
  &lt;projectedAllowedExperienceClaimsPMPMCredibilityIndexQuantity&gt;_x000D_
    &lt;cellLocation&gt;Wksh 1 - Market Experience!$Q$32&lt;/cellLocation&gt;_x000D_
    &lt;cellValue&gt;80%&lt;/cellValue&gt;_x000D_
  &lt;/projectedAllowedExperienceClaimsPMPMCredibilityIndexQuantity&gt;_x000D_
  &lt;projectedAllowedManualClaimsPMPMCredibilityIndexQuantity&gt;_x000D_
    &lt;cellLocation&gt;Wksh 1 - Market Experience!$T$32&lt;/cellLocation&gt;_x000D_
    &lt;cellValue&gt;20%&lt;/cel'</t>
  </si>
  <si>
    <t>lValue&gt;_x000D_
  &lt;/projectedAllowedManualClaimsPMPMCredibilityIndexQuantity&gt;_x000D_
  &lt;projectedAdjustedExperienceClaimsPMPMAmount&gt;_x000D_
    &lt;cellLocation&gt;Wksh 1 - Market Experience!$V$32&lt;/cellLocation&gt;_x000D_
    &lt;cellValue&gt;539.32&lt;/cellValue&gt;_x000D_
  &lt;/projectedAdjustedExperienceClaimsPMPMAmount&gt;_x000D_
  &lt;projectedAllowedExperienceClaimsAmount&gt;_x000D_
    &lt;cellLocation&gt;Wksh 1 - Market Experience!$X$32&lt;/cellLocation&gt;_x000D_
    &lt;cellValue&gt;141571104&lt;/cellValue&gt;_x000D_
  &lt;/projectedAllowedExperienceClaimsAmount&gt;_x000D_
  &lt;paidToAllowedAverageFactorInProjectionPeriodQuantity&gt;_x000D_
    &lt;cellLocation&gt;Wksh 1 - Market Experience!$V$33&lt;/cellLocation&gt;_x000D_
    &lt;cellValue&gt;0.69945&lt;/cellValue&gt;_x000D_
  &lt;/paidToAllowedAverageFactorInProjectionPeriodQuantity&gt;_x000D_
  &lt;projectedIncurredClaimsBeforeAdjustmentPMPMAmount&gt;_x000D_
    &lt;cellLocation&gt;Wksh 1 - Market Experience!$V$34&lt;/cellLocation&gt;_x000D_
    &lt;cellValue&gt;377.23&lt;/cellValue&gt;_x000D_
  &lt;/projectedIncurredClaimsBeforeAdjustmentPMPMAmount&gt;_x000D_
  &lt;projectedRiskAdjustmentsPMPMAmount&gt;_x000D_
    &lt;cellLocation&gt;Wksh 1 - Market Experience!$V$35&lt;/cellLocation&gt;_x000D_
    &lt;cellValue&gt;1.'</t>
  </si>
  <si>
    <t>91&lt;/cellValue&gt;_x000D_
  &lt;/projectedRiskAdjustmentsPMPMAmount&gt;_x000D_
  &lt;projectedACAReinsuranceRecoveriesPMPMAmount&gt;_x000D_
    &lt;cellLocation&gt;Wksh 1 - Market Experience!$V$37&lt;/cellLocation&gt;_x000D_
    &lt;cellValue&gt;3.82&lt;/cellValue&gt;_x000D_
  &lt;/projectedACAReinsuranceRecoveriesPMPMAmount&gt;_x000D_
  &lt;administrativeExpenseLoadQuantity&gt;_x000D_
    &lt;cellLocation&gt;Wksh 1 - Market Experience!$T$40&lt;/cellLocation&gt;_x000D_
    &lt;cellValue&gt;12.5%&lt;/cellValue&gt;_x000D_
  &lt;/administrativeExpenseLoadQuantity&gt;_x000D_
  &lt;administrativeExpenseLoadPMPMAmount&gt;_x000D_
    &lt;cellLocation&gt;Wksh 1 - Market Experience!$V$40&lt;/cellLocation&gt;_x000D_
    &lt;cellValue&gt;58.05&lt;/cellValue&gt;_x000D_
  &lt;/administrativeExpenseLoadPMPMAmount&gt;_x000D_
  &lt;profitAndRiskLoadQuantity&gt;_x000D_
    &lt;cellLocation&gt;Wksh 1 - Market Experience!$T$41&lt;/cellLocation&gt;_x000D_
    &lt;cellValue&gt;5.0%&lt;/cellValue&gt;_x000D_
  &lt;/profitAndRiskLoadQuantity&gt;_x000D_
  &lt;profitAndRiskLoadPMPMAmount&gt;_x000D_
    &lt;cellLocation&gt;Wksh 1 - Market Experience!$V$41&lt;/cellLocation&gt;_x000D_
    &lt;cellValue&gt;23.22&lt;/cellValue&gt;_x000D_
  &lt;/profitAndRiskLoadPMPMAmount&gt;_x000D_
  &lt;taxesAndFeesPercentQuantity&gt;_x000D_
    &lt;cellLocation&gt;Wksh 1 - Market Experi'</t>
  </si>
  <si>
    <t>ence!$T$42&lt;/cellLocation&gt;_x000D_
    &lt;cellValue&gt;2.5%&lt;/cellValue&gt;_x000D_
  &lt;/taxesAndFeesPercentQuantity&gt;_x000D_
  &lt;taxesAndFeesPMPMAmount&gt;_x000D_
    &lt;cellLocation&gt;Wksh 1 - Market Experience!$V$42&lt;/cellLocation&gt;_x000D_
    &lt;cellValue&gt;11.61&lt;/cellValue&gt;_x000D_
  &lt;/taxesAndFeesPMPMAmount&gt;_x000D_
  &lt;singleRiskPoolGrossPremiumAvgRatePMPMAmount&gt;_x000D_
    &lt;cellLocation&gt;Wksh 1 - Market Experience!$V$43&lt;/cellLocation&gt;_x000D_
    &lt;cellValue&gt;464.37&lt;/cellValue&gt;_x000D_
  &lt;/singleRiskPoolGrossPremiumAvgRatePMPMAmount&gt;_x000D_
  &lt;percentIncreaseOverExperiencePeriodQuantity&gt;_x000D_
    &lt;cellLocation&gt;Wksh 1 - Market Experience!$V$44&lt;/cellLocation&gt;_x000D_
    &lt;cellValue&gt;530.00&lt;/cellValue&gt;_x000D_
  &lt;/percentIncreaseOverExperiencePeriodQuantity&gt;_x000D_
  &lt;percentIncreaseAnnualizedQuantity&gt;_x000D_
    &lt;cellLocation&gt;Wksh 1 - Market Experience!$V$45&lt;/cellLocation&gt;_x000D_
    &lt;cellValue&gt;27%&lt;/cellValue&gt;_x000D_
  &lt;/percentIncreaseAnnualizedQuantity&gt;_x000D_
  &lt;projectedMemberMonthsQuantity&gt;_x000D_
    &lt;cellLocation&gt;Wksh 1 - Market Experience!$X$47&lt;/cellLocation&gt;_x000D_
    &lt;cellValue&gt;262500&lt;/cellValue&gt;_x000D_
  &lt;/projectedMemberMonthsQuantity&gt;_x000D_
  &lt;poolingInsurance'</t>
  </si>
  <si>
    <t>MarketLevelType&gt;_x000D_
    &lt;cellLocation&gt;Wksh 1 - Market Experience!$H$4&lt;/cellLocation&gt;_x000D_
    &lt;cellValue&gt;Small Group&lt;/cellValue&gt;_x000D_
  &lt;/poolingInsuranceMarketLevelType&gt;_x000D_
  &lt;experiencePeriodEndingDate&gt;_x000D_
    &lt;cellLocation&gt;Wksh 1 - Market Experience!$G$12&lt;/cellLocation&gt;_x000D_
    &lt;cellValue&gt;12/31/2012&lt;/cellValue&gt;_x000D_
  &lt;/experiencePeriodEndingDate&gt;_x000D_
  &lt;rateReviewEffectiveDate&gt;_x000D_
    &lt;cellLocation&gt;Wksh 1 - Market Experience!$E$5&lt;/cellLocation&gt;_x000D_
    &lt;cellValue&gt;1/1/2014&lt;/cellValue&gt;_x000D_
  &lt;/rateReviewEffectiveDate&gt;_x000D_
  &lt;premiumsNetOfMlrRebateInExperiencePeriodPMPMAmount&gt;_x000D_
    &lt;cellLocation&gt;Wksh 1 - Market Experience!$G$14&lt;/cellLocation&gt;_x000D_
    &lt;cellValue&gt;365.00&lt;/cellValue&gt;_x000D_
  &lt;/premiumsNetOfMlrRebateInExperiencePeriodPMPMAmount&gt;_x000D_
  &lt;premiumsNetOfMlrRebateInExperiencePeriodQuantity&gt;_x000D_
    &lt;cellLocation&gt;Wksh 1 - Market Experience!$H$14&lt;/cellLocation&gt;_x000D_
    &lt;cellValue&gt;100.0%&lt;/cellValue&gt;_x000D_
  &lt;/premiumsNetOfMlrRebateInExperiencePeriodQuantity&gt;_x000D_
  &lt;incurredClaimsInExperiencePeriodPMPMAmount&gt;_x000D_
    &lt;cellLocation&gt;Wksh 1 - Market Experience!$G$15&lt;/cel'</t>
  </si>
  <si>
    <t>lLocation&gt;_x000D_
    &lt;cellValue&gt;300.00&lt;/cellValue&gt;_x000D_
  &lt;/incurredClaimsInExperiencePeriodPMPMAmount&gt;_x000D_
  &lt;incurredClaimsInExperiencePeriodQuantity&gt;_x000D_
    &lt;cellLocation&gt;Wksh 1 - Market Experience!$H$15&lt;/cellLocation&gt;_x000D_
    &lt;cellValue&gt;82.2%&lt;/cellValue&gt;_x000D_
  &lt;/incurredClaimsInExperiencePeriodQuantity&gt;_x000D_
  &lt;allowedClaimsPMPMAmount&gt;_x000D_
    &lt;cellLocation&gt;Wksh 1 - Market Experience!$G$16&lt;/cellLocation&gt;_x000D_
    &lt;cellValue&gt;429.00&lt;/cellValue&gt;_x000D_
  &lt;/allowedClaimsPMPMAmount&gt;_x000D_
  &lt;allowedClaimsPercentQuantity&gt;_x000D_
    &lt;cellLocation&gt;Wksh 1 - Market Experience!$H$16&lt;/cellLocation&gt;_x000D_
    &lt;cellValue&gt;117.5%&lt;/cellValue&gt;_x000D_
  &lt;/allowedClaimsPercentQuantity&gt;_x000D_
  &lt;experiencePeriodIndexRatePMPMQuantity&gt;_x000D_
    &lt;cellLocation&gt;Wksh 1 - Market Experience!$F$18&lt;/cellLocation&gt;_x000D_
    &lt;cellValue&gt;250000&lt;/cellValue&gt;_x000D_
  &lt;/experiencePeriodIndexRatePMPMQuantity&gt;_x000D_
  &lt;projectionPeriodEndDate&gt;_x000D_
    &lt;cellLocation&gt;Wksh 1 - Market Experience!$O$21&lt;/cellLocation&gt;_x000D_
    &lt;cellValue&gt;12/31/2014&lt;/cellValue&gt;_x000D_
  &lt;/projectionPeriodEndDate&gt;_x000D_
  &lt;midpointToMidpointMonthsQuantity&gt;_x000D_
    &lt;cellL'</t>
  </si>
  <si>
    <t>ocation&gt;Wksh 1 - Market Experience!$T$21&lt;/cellLocation&gt;_x000D_
    &lt;cellValue&gt;24&lt;/cellValue&gt;_x000D_
  &lt;/midpointToMidpointMonthsQuantity&gt;_x000D_
  &lt;totalExperiencePeriodOnActualExperienceAllowedPMPMAmount&gt;_x000D_
    &lt;cellLocation&gt;Wksh 1 - Market Experience!$H$30&lt;/cellLocation&gt;_x000D_
    &lt;cellValue&gt;429.00&lt;/cellValue&gt;_x000D_
  &lt;/totalExperiencePeriodOnActualExperienceAllowedPMPMAmount&gt;_x000D_
  &lt;totalProjectionsBeforeCredibilityAdjustmentPMPMAmount&gt;_x000D_
    &lt;cellLocation&gt;Wksh 1 - Market Experience!$Q$30&lt;/cellLocation&gt;_x000D_
    &lt;cellValue&gt;560.45&lt;/cellValue&gt;_x000D_
  &lt;/totalProjectionsBeforeCredibilityAdjustmentPMPMAmount&gt;_x000D_
  &lt;totalCredibilityManualPMPMAmount&gt;_x000D_
    &lt;cellLocation&gt;Wksh 1 - Market Experience!$T$30&lt;/cellLocation&gt;_x000D_
    &lt;cellValue&gt;454.78&lt;/cellValue&gt;_x000D_
  &lt;/totalCredibilityManualPMPMAmount&gt;_x000D_
  &lt;projectedIncurredClaimsBeforeAdjustmentAmount&gt;_x000D_
    &lt;cellLocation&gt;Wksh 1 - Market Experience!$V$38&lt;/cellLocation&gt;_x000D_
    &lt;cellValue&gt;371.50&lt;/cellValue&gt;_x000D_
  &lt;/projectedIncurredClaimsBeforeAdjustmentAmount&gt;_x000D_
  &lt;singleRiskPoolGrossPremiumAvgRatePMPMTotalAmount&gt;_x000D_
    &lt;cellLo'</t>
  </si>
  <si>
    <t>cation&gt;Wksh 1 - Market Experience!$X$43&lt;/cellLocation&gt;_x000D_
    &lt;cellValue&gt;121897229&lt;/cellValue&gt;_x000D_
  &lt;/singleRiskPoolGrossPremiumAvgRatePMPMTotalAmount&gt;_x000D_
  &lt;taxesAndFeesPMPMTotalAmount&gt;_x000D_
    &lt;cellLocation&gt;Wksh 1 - Market Experience!$X$42&lt;/cellLocation&gt;_x000D_
    &lt;cellValue&gt;3047431&lt;/cellValue&gt;_x000D_
  &lt;/taxesAndFeesPMPMTotalAmount&gt;_x000D_
  &lt;profitAndRiskLoadPMPMTotalAmount&gt;_x000D_
    &lt;cellLocation&gt;Wksh 1 - Market Experience!$X$41&lt;/cellLocation&gt;_x000D_
    &lt;cellValue&gt;6094861&lt;/cellValue&gt;_x000D_
  &lt;/profitAndRiskLoadPMPMTotalAmount&gt;_x000D_
  &lt;administrativeExpenseLoadPMPMTotalAmount&gt;_x000D_
    &lt;cellLocation&gt;Wksh 1 - Market Experience!$X$40&lt;/cellLocation&gt;_x000D_
    &lt;cellValue&gt;15237154&lt;/cellValue&gt;_x000D_
  &lt;/administrativeExpenseLoadPMPMTotalAmount&gt;_x000D_
  &lt;projectedIncurredClaimsBeforeReinsuranceRecoveriesPMPMTotalAmount&gt;_x000D_
    &lt;cellLocation&gt;Wksh 1 - Market Experience!$X$34&lt;/cellLocation&gt;_x000D_
    &lt;cellValue&gt;99021908&lt;/cellValue&gt;_x000D_
  &lt;/projectedIncurredClaimsBeforeReinsuranceRecoveriesPMPMTotalAmount&gt;_x000D_
  &lt;projectedIncurredClaimsBeforeAdjustmentPMPMTotalAmount&gt;_x000D_
    &lt;cellLocation&gt;Wks'</t>
  </si>
  <si>
    <t>h 1 - Market Experience!$X$38&lt;/cellLocation&gt;_x000D_
    &lt;cellValue&gt;97517783&lt;/cellValue&gt;_x000D_
  &lt;/projectedIncurredClaimsBeforeAdjustmentPMPMTotalAmount&gt;_x000D_
  &lt;projectedRiskAdjustmentsPMPMTotalAmount&gt;_x000D_
    &lt;cellLocation&gt;Wksh 1 - Market Experience!$X$35&lt;/cellLocation&gt;_x000D_
    &lt;cellValue&gt;501375&lt;/cellValue&gt;_x000D_
  &lt;/projectedRiskAdjustmentsPMPMTotalAmount&gt;_x000D_
  &lt;projectedACAReinsuranceRecoveriesPMPMTotalAmount&gt;_x000D_
    &lt;cellLocation&gt;Wksh 1 - Market Experience!$X$37&lt;/cellLocation&gt;_x000D_
    &lt;cellValue&gt;1002750&lt;/cellValue&gt;_x000D_
  &lt;/projectedACAReinsuranceRecoveriesPMPMTotalAmount&gt;_x000D_
  &lt;indexRateForProjectionPeriodAmount&gt;_x000D_
    &lt;cellLocation&gt;Wksh 1 - Market Experience!$V$46&lt;/cellLocation&gt;_x000D_
    &lt;cellValue&gt;13%&lt;/cellValue&gt;_x000D_
  &lt;/indexRateForProjectionPeriodAmount&gt;_x000D_
&lt;/InsuranceRateForecastTempVO&gt;_x000D_
'</t>
  </si>
  <si>
    <t>Historical Rate Increase - Calendar Year 0</t>
  </si>
  <si>
    <t>Historical Rate Increase - Calendar Year - 2</t>
  </si>
  <si>
    <t>Historical Rate Increase - Calendar Year - 1</t>
  </si>
  <si>
    <t>Product Threshold Rate Increase %</t>
  </si>
  <si>
    <t>Section I: General Product and Plan Information</t>
  </si>
  <si>
    <t>Plan ID (Standard Component ID):</t>
  </si>
  <si>
    <t>Inpatient Hospital</t>
  </si>
  <si>
    <t>AS</t>
  </si>
  <si>
    <t>GU</t>
  </si>
  <si>
    <t>MP</t>
  </si>
  <si>
    <t>PR</t>
  </si>
  <si>
    <t>VI</t>
  </si>
  <si>
    <t xml:space="preserve">    </t>
  </si>
  <si>
    <t>Plan Adjusted Index Rate</t>
  </si>
  <si>
    <t>EHB Percent of TP, [see instructions]</t>
  </si>
  <si>
    <t>EHB Percent of TAC, [see instructions]</t>
  </si>
  <si>
    <t>Unified Rate Review v2.0.4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</si>
</sst>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0.000_);\(#,##0.000\)"/>
    <numFmt numFmtId="169" formatCode="_(&quot;$&quot;* #,##0_);_(&quot;$&quot;* \(#,##0\);_(&quot;$&quot;* &quot;-&quot;??_);_(@_)"/>
    <numFmt numFmtId="170" formatCode="&quot;$&quot;#,##0.00"/>
    <numFmt numFmtId="171" formatCode="&quot;$&quot;#,##0"/>
    <numFmt numFmtId="172" formatCode="0.000_);[Red]\(0.000\)"/>
  </numFmts>
  <fonts count="18"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u val="singleAccounting"/>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4" tint="0.59996337778862885"/>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81">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3" fontId="9" fillId="0" borderId="0" xfId="1" applyFont="1" applyFill="1" applyBorder="1"/>
    <xf numFmtId="0" fontId="0" fillId="0" borderId="0" xfId="0" applyFill="1"/>
    <xf numFmtId="0" fontId="0" fillId="0" borderId="0" xfId="0" quotePrefix="1" applyFill="1" applyBorder="1" applyAlignment="1">
      <alignment horizontal="left"/>
    </xf>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164" fontId="9" fillId="0" borderId="0" xfId="1" applyNumberFormat="1" applyFont="1" applyFill="1" applyBorder="1"/>
    <xf numFmtId="0" fontId="0" fillId="0" borderId="0" xfId="0" applyAlignment="1"/>
    <xf numFmtId="0" fontId="0" fillId="4" borderId="0" xfId="0" applyFill="1" applyBorder="1"/>
    <xf numFmtId="0" fontId="0" fillId="4" borderId="0" xfId="0" quotePrefix="1" applyFill="1" applyBorder="1" applyAlignment="1">
      <alignment horizontal="left"/>
    </xf>
    <xf numFmtId="0" fontId="10" fillId="4" borderId="0" xfId="0" applyFont="1" applyFill="1" applyBorder="1"/>
    <xf numFmtId="43" fontId="0" fillId="0" borderId="0" xfId="0" applyNumberFormat="1"/>
    <xf numFmtId="0" fontId="5" fillId="0" borderId="0" xfId="0" applyFont="1" applyFill="1"/>
    <xf numFmtId="0" fontId="5" fillId="0" borderId="0" xfId="0" applyFont="1" applyFill="1" applyAlignment="1"/>
    <xf numFmtId="0" fontId="0" fillId="0" borderId="0" xfId="0" applyFill="1" applyAlignment="1"/>
    <xf numFmtId="0" fontId="11" fillId="4" borderId="0" xfId="0" applyFont="1" applyFill="1"/>
    <xf numFmtId="164" fontId="9" fillId="0" borderId="0" xfId="1" applyNumberFormat="1" applyFont="1"/>
    <xf numFmtId="164" fontId="9" fillId="0" borderId="7" xfId="1" applyNumberFormat="1" applyFont="1" applyFill="1" applyBorder="1"/>
    <xf numFmtId="43" fontId="9" fillId="0" borderId="0" xfId="1" applyFont="1"/>
    <xf numFmtId="0" fontId="3" fillId="3" borderId="1" xfId="0" applyFont="1" applyFill="1" applyBorder="1"/>
    <xf numFmtId="164" fontId="0" fillId="0" borderId="0" xfId="0" applyNumberFormat="1"/>
    <xf numFmtId="0" fontId="0" fillId="0" borderId="8" xfId="0" applyBorder="1" applyProtection="1"/>
    <xf numFmtId="169" fontId="9" fillId="0" borderId="8" xfId="3" applyNumberFormat="1" applyFont="1" applyFill="1" applyBorder="1" applyProtection="1"/>
    <xf numFmtId="43" fontId="9" fillId="0" borderId="8" xfId="1" applyFont="1" applyFill="1" applyBorder="1" applyProtection="1"/>
    <xf numFmtId="44" fontId="0" fillId="0" borderId="8" xfId="0" applyNumberFormat="1" applyBorder="1" applyProtection="1"/>
    <xf numFmtId="164" fontId="0" fillId="0" borderId="8" xfId="0" applyNumberFormat="1" applyBorder="1" applyProtection="1"/>
    <xf numFmtId="164" fontId="9" fillId="0" borderId="8" xfId="1" applyNumberFormat="1" applyFont="1" applyBorder="1" applyProtection="1"/>
    <xf numFmtId="0" fontId="2" fillId="5" borderId="9" xfId="0" applyFont="1" applyFill="1" applyBorder="1" applyAlignment="1" applyProtection="1">
      <alignment horizontal="right"/>
      <protection locked="0"/>
    </xf>
    <xf numFmtId="0" fontId="0" fillId="0" borderId="0" xfId="0"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Protection="1"/>
    <xf numFmtId="0" fontId="0" fillId="4" borderId="8" xfId="0" applyFill="1" applyBorder="1" applyProtection="1"/>
    <xf numFmtId="0" fontId="0" fillId="4" borderId="11" xfId="0" applyFill="1" applyBorder="1" applyProtection="1"/>
    <xf numFmtId="0" fontId="0" fillId="0" borderId="8" xfId="0" applyFill="1" applyBorder="1" applyAlignment="1" applyProtection="1">
      <alignment horizontal="left" wrapText="1"/>
    </xf>
    <xf numFmtId="0" fontId="0" fillId="0" borderId="11" xfId="0" applyFill="1" applyBorder="1" applyAlignment="1" applyProtection="1">
      <alignment horizontal="left" wrapText="1"/>
    </xf>
    <xf numFmtId="0" fontId="10" fillId="4" borderId="0" xfId="0" applyFont="1" applyFill="1" applyBorder="1" applyProtection="1"/>
    <xf numFmtId="0" fontId="0" fillId="0" borderId="8" xfId="0" applyBorder="1" applyAlignment="1" applyProtection="1">
      <alignment horizontal="center"/>
    </xf>
    <xf numFmtId="43" fontId="0" fillId="0" borderId="0" xfId="0" applyNumberFormat="1" applyProtection="1"/>
    <xf numFmtId="0" fontId="0" fillId="2" borderId="10" xfId="0" quotePrefix="1" applyFill="1" applyBorder="1" applyAlignment="1" applyProtection="1">
      <alignment horizontal="left"/>
    </xf>
    <xf numFmtId="0" fontId="0" fillId="2" borderId="10" xfId="0" applyFill="1" applyBorder="1" applyAlignment="1" applyProtection="1">
      <alignment horizontal="left"/>
    </xf>
    <xf numFmtId="0" fontId="0" fillId="2" borderId="8" xfId="0" applyFill="1" applyBorder="1" applyAlignment="1" applyProtection="1">
      <alignment horizontal="left"/>
    </xf>
    <xf numFmtId="0" fontId="0" fillId="2" borderId="0" xfId="0" applyFill="1" applyBorder="1" applyAlignment="1" applyProtection="1">
      <alignment horizontal="left"/>
    </xf>
    <xf numFmtId="43" fontId="9" fillId="4" borderId="0" xfId="1" applyFont="1" applyFill="1" applyBorder="1" applyProtection="1"/>
    <xf numFmtId="0" fontId="0" fillId="0" borderId="8" xfId="0" applyBorder="1" applyAlignment="1" applyProtection="1">
      <alignment wrapText="1"/>
    </xf>
    <xf numFmtId="0" fontId="10" fillId="0" borderId="0" xfId="0" applyFont="1" applyProtection="1"/>
    <xf numFmtId="44" fontId="0" fillId="0" borderId="8" xfId="0" quotePrefix="1" applyNumberFormat="1" applyBorder="1" applyProtection="1"/>
    <xf numFmtId="0" fontId="0" fillId="0" borderId="12" xfId="0" applyBorder="1" applyAlignment="1" applyProtection="1">
      <alignment wrapText="1"/>
    </xf>
    <xf numFmtId="164" fontId="9" fillId="0" borderId="8" xfId="1" quotePrefix="1" applyNumberFormat="1" applyFont="1" applyBorder="1" applyProtection="1"/>
    <xf numFmtId="0" fontId="0" fillId="0" borderId="12" xfId="0" applyBorder="1" applyProtection="1"/>
    <xf numFmtId="6" fontId="0" fillId="0" borderId="8" xfId="0" quotePrefix="1" applyNumberFormat="1" applyBorder="1" applyProtection="1"/>
    <xf numFmtId="164" fontId="9" fillId="0" borderId="8" xfId="1" applyNumberFormat="1" applyFont="1" applyFill="1" applyBorder="1" applyProtection="1"/>
    <xf numFmtId="0" fontId="0" fillId="6" borderId="8" xfId="0" applyFill="1" applyBorder="1" applyProtection="1"/>
    <xf numFmtId="164" fontId="0" fillId="0" borderId="8" xfId="0" applyNumberFormat="1" applyFill="1" applyBorder="1" applyAlignment="1" applyProtection="1">
      <alignment wrapText="1"/>
    </xf>
    <xf numFmtId="164" fontId="9" fillId="0" borderId="8" xfId="1" applyNumberFormat="1" applyFont="1" applyFill="1" applyBorder="1" applyAlignment="1" applyProtection="1">
      <alignment wrapText="1"/>
    </xf>
    <xf numFmtId="0" fontId="0" fillId="0" borderId="8" xfId="0" quotePrefix="1" applyFill="1" applyBorder="1" applyAlignment="1" applyProtection="1">
      <alignment horizontal="left" wrapText="1"/>
    </xf>
    <xf numFmtId="0" fontId="0" fillId="0" borderId="8" xfId="0" applyFill="1" applyBorder="1" applyAlignment="1" applyProtection="1">
      <alignment horizontal="left" wrapText="1" indent="2"/>
    </xf>
    <xf numFmtId="6" fontId="0" fillId="0" borderId="8" xfId="0" applyNumberFormat="1" applyBorder="1" applyProtection="1"/>
    <xf numFmtId="0" fontId="10" fillId="0" borderId="11" xfId="0" applyFont="1" applyBorder="1" applyAlignment="1" applyProtection="1">
      <alignment horizontal="center" vertical="center" textRotation="90"/>
    </xf>
    <xf numFmtId="0" fontId="0" fillId="0" borderId="7" xfId="0" applyBorder="1" applyProtection="1"/>
    <xf numFmtId="0" fontId="10" fillId="0" borderId="0" xfId="0" applyFont="1" applyFill="1" applyBorder="1" applyAlignment="1" applyProtection="1">
      <alignment horizontal="center" vertical="center" textRotation="90"/>
    </xf>
    <xf numFmtId="0" fontId="0" fillId="0" borderId="0" xfId="0" applyFill="1" applyBorder="1" applyAlignment="1" applyProtection="1">
      <alignment wrapText="1"/>
    </xf>
    <xf numFmtId="44" fontId="9" fillId="0" borderId="8" xfId="3" quotePrefix="1" applyFont="1" applyBorder="1" applyProtection="1"/>
    <xf numFmtId="0" fontId="0" fillId="0" borderId="9" xfId="0" applyBorder="1" applyProtection="1"/>
    <xf numFmtId="0" fontId="0" fillId="0" borderId="10" xfId="0" applyBorder="1" applyProtection="1"/>
    <xf numFmtId="0" fontId="0" fillId="0" borderId="11" xfId="0" applyBorder="1" applyProtection="1"/>
    <xf numFmtId="0" fontId="10" fillId="0" borderId="0" xfId="0" applyFont="1" applyFill="1" applyBorder="1" applyAlignment="1" applyProtection="1"/>
    <xf numFmtId="0" fontId="0" fillId="0" borderId="0" xfId="0" applyBorder="1" applyProtection="1"/>
    <xf numFmtId="0" fontId="0" fillId="0" borderId="7" xfId="0" applyFill="1" applyBorder="1" applyAlignment="1" applyProtection="1">
      <alignment wrapText="1"/>
    </xf>
    <xf numFmtId="166" fontId="9" fillId="0" borderId="0" xfId="5" applyNumberFormat="1" applyFont="1" applyFill="1" applyBorder="1" applyProtection="1"/>
    <xf numFmtId="43" fontId="9"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7" fillId="2" borderId="0" xfId="0" applyFont="1" applyFill="1" applyProtection="1"/>
    <xf numFmtId="0" fontId="7" fillId="2" borderId="0" xfId="0" quotePrefix="1" applyFont="1" applyFill="1" applyAlignment="1" applyProtection="1">
      <alignment horizontal="left"/>
    </xf>
    <xf numFmtId="0" fontId="0" fillId="2" borderId="0" xfId="0" quotePrefix="1" applyFill="1" applyAlignment="1" applyProtection="1">
      <alignment horizontal="left"/>
    </xf>
    <xf numFmtId="0" fontId="3" fillId="3" borderId="6" xfId="0" quotePrefix="1" applyFont="1" applyFill="1" applyBorder="1" applyAlignment="1" applyProtection="1">
      <alignment horizontal="left"/>
    </xf>
    <xf numFmtId="0" fontId="0" fillId="3" borderId="1" xfId="0" applyFill="1" applyBorder="1" applyProtection="1"/>
    <xf numFmtId="0" fontId="0" fillId="3" borderId="1" xfId="0" quotePrefix="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3" borderId="4" xfId="0" quotePrefix="1" applyFill="1" applyBorder="1" applyAlignment="1" applyProtection="1">
      <alignment horizontal="left"/>
    </xf>
    <xf numFmtId="0" fontId="0" fillId="3" borderId="5" xfId="0" applyFill="1" applyBorder="1" applyProtection="1"/>
    <xf numFmtId="0" fontId="0" fillId="2" borderId="0" xfId="0" applyFill="1" applyBorder="1" applyProtection="1"/>
    <xf numFmtId="0" fontId="0" fillId="2" borderId="0" xfId="0" quotePrefix="1" applyFill="1" applyBorder="1" applyAlignment="1" applyProtection="1">
      <alignment horizontal="left"/>
    </xf>
    <xf numFmtId="0" fontId="11"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2" fillId="0" borderId="0" xfId="0" applyFont="1" applyFill="1" applyAlignment="1" applyProtection="1">
      <alignment horizontal="center"/>
    </xf>
    <xf numFmtId="0" fontId="12" fillId="2" borderId="0" xfId="0" applyFont="1" applyFill="1" applyAlignment="1" applyProtection="1">
      <alignment horizontal="center"/>
    </xf>
    <xf numFmtId="0" fontId="0" fillId="0" borderId="0" xfId="0" applyFill="1" applyBorder="1" applyProtection="1"/>
    <xf numFmtId="164" fontId="9" fillId="2" borderId="0" xfId="1" applyNumberFormat="1" applyFont="1" applyFill="1" applyProtection="1"/>
    <xf numFmtId="6" fontId="9" fillId="0" borderId="0" xfId="3" applyNumberFormat="1" applyFont="1" applyFill="1" applyProtection="1"/>
    <xf numFmtId="43" fontId="9"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9" fillId="0" borderId="0" xfId="1" applyNumberFormat="1" applyFont="1" applyFill="1" applyProtection="1"/>
    <xf numFmtId="0" fontId="4" fillId="2" borderId="0" xfId="0" applyFont="1" applyFill="1" applyProtection="1"/>
    <xf numFmtId="0" fontId="3" fillId="2" borderId="0" xfId="0" applyFont="1" applyFill="1" applyAlignment="1" applyProtection="1">
      <alignment horizontal="centerContinuous"/>
    </xf>
    <xf numFmtId="0" fontId="0" fillId="0" borderId="0" xfId="0" applyFill="1" applyAlignment="1" applyProtection="1">
      <alignment horizontal="centerContinuous"/>
    </xf>
    <xf numFmtId="164" fontId="9" fillId="0" borderId="0" xfId="1" applyNumberFormat="1" applyFont="1" applyFill="1" applyAlignment="1" applyProtection="1">
      <alignment horizontal="centerContinuous"/>
    </xf>
    <xf numFmtId="0" fontId="0" fillId="0" borderId="0" xfId="0" quotePrefix="1" applyFill="1" applyAlignment="1" applyProtection="1">
      <alignment horizontal="centerContinuous"/>
    </xf>
    <xf numFmtId="0" fontId="0" fillId="2" borderId="4" xfId="0" applyFill="1" applyBorder="1" applyProtection="1"/>
    <xf numFmtId="0" fontId="10" fillId="2" borderId="4" xfId="0" applyFont="1" applyFill="1" applyBorder="1" applyAlignment="1" applyProtection="1">
      <alignment horizontal="right"/>
    </xf>
    <xf numFmtId="14" fontId="0" fillId="0" borderId="4" xfId="0" applyNumberFormat="1" applyFill="1" applyBorder="1" applyProtection="1"/>
    <xf numFmtId="0" fontId="0" fillId="0" borderId="4" xfId="0" applyFill="1" applyBorder="1" applyAlignment="1" applyProtection="1">
      <alignment horizontal="center"/>
    </xf>
    <xf numFmtId="0" fontId="0" fillId="2" borderId="4" xfId="0" applyFill="1" applyBorder="1" applyAlignment="1" applyProtection="1">
      <alignment horizontal="right"/>
    </xf>
    <xf numFmtId="0" fontId="10" fillId="2" borderId="4" xfId="0" applyFont="1" applyFill="1" applyBorder="1" applyAlignment="1" applyProtection="1">
      <alignment horizontal="centerContinuous"/>
    </xf>
    <xf numFmtId="0" fontId="0" fillId="0" borderId="4" xfId="0" applyFill="1" applyBorder="1" applyAlignment="1" applyProtection="1">
      <alignment horizontal="centerContinuous"/>
    </xf>
    <xf numFmtId="164" fontId="9" fillId="0" borderId="4" xfId="1" applyNumberFormat="1" applyFont="1" applyFill="1" applyBorder="1" applyAlignment="1" applyProtection="1">
      <alignment horizontal="centerContinuous"/>
    </xf>
    <xf numFmtId="0" fontId="0" fillId="0" borderId="4" xfId="0" quotePrefix="1" applyFill="1" applyBorder="1" applyAlignment="1" applyProtection="1">
      <alignment horizontal="centerContinuous"/>
    </xf>
    <xf numFmtId="0" fontId="0" fillId="0" borderId="0" xfId="0" quotePrefix="1" applyFill="1" applyBorder="1" applyAlignment="1" applyProtection="1">
      <alignment horizontal="centerContinuous"/>
    </xf>
    <xf numFmtId="0" fontId="3" fillId="2" borderId="4" xfId="0" applyFont="1" applyFill="1" applyBorder="1" applyAlignment="1" applyProtection="1">
      <alignment horizontal="centerContinuous" wrapText="1"/>
    </xf>
    <xf numFmtId="0" fontId="10" fillId="0" borderId="4" xfId="0" applyFont="1" applyFill="1" applyBorder="1" applyAlignment="1" applyProtection="1">
      <alignment horizontal="centerContinuous"/>
    </xf>
    <xf numFmtId="0" fontId="0" fillId="2" borderId="0" xfId="0" applyFill="1" applyBorder="1" applyAlignment="1" applyProtection="1">
      <alignment horizontal="centerContinuous" wrapText="1"/>
    </xf>
    <xf numFmtId="164" fontId="9" fillId="2" borderId="4" xfId="1" applyNumberFormat="1" applyFont="1" applyFill="1" applyBorder="1" applyAlignment="1" applyProtection="1">
      <alignment horizontal="centerContinuous"/>
    </xf>
    <xf numFmtId="0" fontId="0" fillId="2" borderId="4" xfId="0" applyFill="1" applyBorder="1" applyAlignment="1" applyProtection="1">
      <alignment horizontal="centerContinuous"/>
    </xf>
    <xf numFmtId="0" fontId="0" fillId="2" borderId="7" xfId="0" applyFill="1" applyBorder="1" applyAlignment="1" applyProtection="1">
      <alignment horizontal="centerContinuous"/>
    </xf>
    <xf numFmtId="43" fontId="10" fillId="0" borderId="0" xfId="0" applyNumberFormat="1" applyFont="1" applyFill="1" applyBorder="1" applyAlignment="1" applyProtection="1">
      <alignment horizontal="centerContinuous"/>
    </xf>
    <xf numFmtId="43" fontId="0" fillId="0" borderId="0" xfId="0" applyNumberFormat="1" applyFill="1" applyBorder="1" applyAlignment="1" applyProtection="1">
      <alignment horizontal="centerContinuous"/>
    </xf>
    <xf numFmtId="0" fontId="0" fillId="2" borderId="0" xfId="0" applyFill="1" applyBorder="1" applyAlignment="1" applyProtection="1">
      <alignment horizontal="centerContinuous"/>
    </xf>
    <xf numFmtId="0" fontId="10" fillId="2" borderId="0" xfId="0" applyFont="1" applyFill="1" applyProtection="1"/>
    <xf numFmtId="0" fontId="3" fillId="2" borderId="0" xfId="0" quotePrefix="1" applyFont="1" applyFill="1" applyAlignment="1" applyProtection="1">
      <alignment horizontal="center" wrapText="1"/>
    </xf>
    <xf numFmtId="0" fontId="3" fillId="0" borderId="0" xfId="0" applyFont="1" applyFill="1" applyAlignment="1" applyProtection="1">
      <alignment horizontal="center" wrapText="1"/>
    </xf>
    <xf numFmtId="0" fontId="3" fillId="2" borderId="0" xfId="0" applyFont="1" applyFill="1" applyAlignment="1" applyProtection="1">
      <alignment horizontal="center" wrapText="1"/>
    </xf>
    <xf numFmtId="0" fontId="3" fillId="0" borderId="0" xfId="0" applyFont="1" applyFill="1" applyBorder="1" applyAlignment="1" applyProtection="1">
      <alignment horizontal="center" wrapText="1"/>
    </xf>
    <xf numFmtId="0" fontId="3" fillId="2" borderId="0" xfId="0" applyFont="1" applyFill="1" applyAlignment="1" applyProtection="1">
      <alignment horizontal="right"/>
    </xf>
    <xf numFmtId="44" fontId="9" fillId="0" borderId="0" xfId="3" applyFont="1" applyFill="1" applyProtection="1"/>
    <xf numFmtId="168" fontId="9" fillId="0" borderId="0" xfId="1" applyNumberFormat="1" applyFont="1" applyFill="1" applyAlignment="1" applyProtection="1">
      <alignment horizontal="center"/>
    </xf>
    <xf numFmtId="44" fontId="9" fillId="2" borderId="0" xfId="3" applyFont="1" applyFill="1" applyProtection="1"/>
    <xf numFmtId="168" fontId="9" fillId="0" borderId="0" xfId="1" applyNumberFormat="1" applyFont="1" applyFill="1" applyBorder="1" applyAlignment="1" applyProtection="1">
      <alignment horizontal="center"/>
    </xf>
    <xf numFmtId="43" fontId="0" fillId="0" borderId="0" xfId="0" applyNumberFormat="1" applyFill="1" applyBorder="1" applyAlignment="1" applyProtection="1">
      <alignment horizontal="center"/>
    </xf>
    <xf numFmtId="43" fontId="0" fillId="2" borderId="0" xfId="0" applyNumberFormat="1" applyFill="1" applyBorder="1" applyAlignment="1" applyProtection="1">
      <alignment horizontal="center"/>
    </xf>
    <xf numFmtId="43" fontId="0" fillId="0" borderId="0" xfId="0" quotePrefix="1" applyNumberFormat="1" applyFill="1" applyAlignment="1" applyProtection="1">
      <alignment horizontal="center"/>
    </xf>
    <xf numFmtId="164" fontId="0" fillId="0" borderId="0" xfId="0" applyNumberFormat="1" applyFill="1" applyProtection="1"/>
    <xf numFmtId="43" fontId="0" fillId="0" borderId="0" xfId="0" applyNumberFormat="1" applyFill="1" applyProtection="1"/>
    <xf numFmtId="43" fontId="9" fillId="2" borderId="0" xfId="1" applyFont="1" applyFill="1" applyProtection="1"/>
    <xf numFmtId="43" fontId="13" fillId="0" borderId="0" xfId="1" applyFont="1" applyFill="1" applyProtection="1"/>
    <xf numFmtId="44" fontId="0" fillId="0" borderId="0" xfId="0" applyNumberFormat="1" applyFill="1" applyProtection="1"/>
    <xf numFmtId="0" fontId="12" fillId="2" borderId="0" xfId="0" applyFont="1" applyFill="1" applyProtection="1"/>
    <xf numFmtId="43" fontId="14" fillId="0" borderId="0" xfId="0" applyNumberFormat="1" applyFont="1" applyFill="1" applyBorder="1" applyAlignment="1" applyProtection="1">
      <alignment horizontal="center"/>
    </xf>
    <xf numFmtId="0" fontId="11" fillId="2" borderId="0" xfId="0" applyFont="1" applyFill="1" applyProtection="1"/>
    <xf numFmtId="169" fontId="9" fillId="0" borderId="0" xfId="3" applyNumberFormat="1" applyFont="1" applyFill="1" applyProtection="1"/>
    <xf numFmtId="43" fontId="13" fillId="0" borderId="0" xfId="0" applyNumberFormat="1" applyFont="1" applyFill="1" applyBorder="1" applyProtection="1"/>
    <xf numFmtId="9" fontId="9" fillId="0" borderId="0" xfId="5" applyFont="1" applyFill="1" applyProtection="1"/>
    <xf numFmtId="44" fontId="0" fillId="2" borderId="0" xfId="0" applyNumberForma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9"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9" fillId="0" borderId="0" xfId="3" applyFont="1" applyFill="1" applyBorder="1" applyProtection="1"/>
    <xf numFmtId="2" fontId="0" fillId="0" borderId="0" xfId="0" applyNumberFormat="1" applyFill="1" applyBorder="1" applyProtection="1"/>
    <xf numFmtId="9" fontId="9" fillId="0" borderId="0" xfId="1" applyNumberFormat="1" applyFont="1" applyFill="1" applyBorder="1" applyProtection="1"/>
    <xf numFmtId="9" fontId="9" fillId="0" borderId="0" xfId="5" applyFont="1" applyFill="1" applyBorder="1" applyProtection="1"/>
    <xf numFmtId="0" fontId="0" fillId="0" borderId="0" xfId="0" applyFill="1" applyBorder="1" applyAlignment="1" applyProtection="1">
      <alignment horizontal="left"/>
    </xf>
    <xf numFmtId="164" fontId="9"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5" fillId="5" borderId="0" xfId="0" applyFont="1" applyFill="1" applyProtection="1">
      <protection locked="0"/>
    </xf>
    <xf numFmtId="0" fontId="5" fillId="0" borderId="0" xfId="0" applyFont="1" applyFill="1" applyProtection="1"/>
    <xf numFmtId="14" fontId="0" fillId="5" borderId="0" xfId="0" applyNumberFormat="1" applyFill="1" applyProtection="1">
      <protection locked="0"/>
    </xf>
    <xf numFmtId="6" fontId="9" fillId="5" borderId="0" xfId="3" applyNumberFormat="1" applyFont="1" applyFill="1" applyProtection="1">
      <protection locked="0"/>
    </xf>
    <xf numFmtId="164" fontId="9" fillId="5" borderId="0" xfId="1" applyNumberFormat="1" applyFont="1" applyFill="1" applyProtection="1">
      <protection locked="0"/>
    </xf>
    <xf numFmtId="168" fontId="9" fillId="5" borderId="0" xfId="1" applyNumberFormat="1" applyFont="1" applyFill="1" applyAlignment="1" applyProtection="1">
      <alignment horizontal="center"/>
      <protection locked="0"/>
    </xf>
    <xf numFmtId="0" fontId="5" fillId="0" borderId="0" xfId="0" applyFont="1" applyFill="1" applyAlignment="1" applyProtection="1"/>
    <xf numFmtId="0" fontId="0" fillId="0" borderId="0" xfId="0" applyFill="1" applyAlignment="1" applyProtection="1"/>
    <xf numFmtId="0" fontId="0" fillId="0" borderId="0" xfId="0" applyAlignment="1" applyProtection="1"/>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164" fontId="9" fillId="0" borderId="0" xfId="1" applyNumberFormat="1" applyFont="1" applyProtection="1"/>
    <xf numFmtId="0" fontId="11" fillId="4" borderId="0" xfId="0" applyFont="1" applyFill="1" applyProtection="1"/>
    <xf numFmtId="164" fontId="0" fillId="0" borderId="0" xfId="0" applyNumberFormat="1" applyProtection="1"/>
    <xf numFmtId="14" fontId="5" fillId="0" borderId="0" xfId="0" applyNumberFormat="1" applyFont="1" applyFill="1" applyAlignment="1" applyProtection="1">
      <alignment horizontal="left"/>
    </xf>
    <xf numFmtId="0" fontId="15" fillId="0" borderId="0" xfId="0" applyFont="1" applyAlignment="1">
      <alignment horizontal="center" vertical="center" wrapText="1"/>
    </xf>
    <xf numFmtId="0" fontId="15" fillId="0" borderId="0" xfId="0" applyFont="1" applyFill="1" applyAlignment="1">
      <alignment horizontal="center" vertical="center" wrapText="1"/>
    </xf>
    <xf numFmtId="49" fontId="5" fillId="5" borderId="0" xfId="0" applyNumberFormat="1" applyFont="1" applyFill="1" applyProtection="1">
      <protection locked="0"/>
    </xf>
    <xf numFmtId="49" fontId="5" fillId="0" borderId="0" xfId="0" applyNumberFormat="1" applyFont="1" applyFill="1" applyAlignment="1"/>
    <xf numFmtId="0" fontId="12" fillId="2" borderId="0" xfId="0" applyFont="1" applyFill="1" applyAlignment="1" applyProtection="1">
      <alignment horizontal="center" wrapText="1"/>
    </xf>
    <xf numFmtId="38" fontId="9" fillId="5" borderId="0" xfId="1" applyNumberFormat="1" applyFont="1" applyFill="1" applyProtection="1">
      <protection locked="0"/>
    </xf>
    <xf numFmtId="8" fontId="9" fillId="0" borderId="0" xfId="3" quotePrefix="1" applyNumberFormat="1" applyFont="1" applyFill="1" applyAlignment="1" applyProtection="1">
      <alignment horizontal="right"/>
    </xf>
    <xf numFmtId="43" fontId="9" fillId="0" borderId="0" xfId="1" quotePrefix="1" applyFont="1" applyFill="1" applyAlignment="1" applyProtection="1">
      <alignment horizontal="right"/>
    </xf>
    <xf numFmtId="7" fontId="9" fillId="5" borderId="0" xfId="3" applyNumberFormat="1" applyFont="1" applyFill="1" applyAlignment="1" applyProtection="1">
      <alignment horizontal="right"/>
      <protection locked="0"/>
    </xf>
    <xf numFmtId="40" fontId="9" fillId="5" borderId="0" xfId="1" applyNumberFormat="1" applyFont="1" applyFill="1" applyProtection="1">
      <protection locked="0"/>
    </xf>
    <xf numFmtId="40" fontId="9" fillId="5" borderId="0" xfId="1" applyNumberFormat="1" applyFont="1" applyFill="1" applyProtection="1">
      <protection locked="0"/>
    </xf>
    <xf numFmtId="8" fontId="9" fillId="5" borderId="0" xfId="3" applyNumberFormat="1" applyFont="1" applyFill="1" applyProtection="1">
      <protection locked="0"/>
    </xf>
    <xf numFmtId="40" fontId="9" fillId="0" borderId="0" xfId="1" applyNumberFormat="1" applyFont="1" applyFill="1" applyProtection="1"/>
    <xf numFmtId="40" fontId="13" fillId="0" borderId="0" xfId="1" applyNumberFormat="1" applyFont="1" applyFill="1" applyProtection="1"/>
    <xf numFmtId="8" fontId="9" fillId="0" borderId="0" xfId="3" applyNumberFormat="1" applyFont="1" applyFill="1" applyProtection="1"/>
    <xf numFmtId="7" fontId="9" fillId="0" borderId="0" xfId="3" applyNumberFormat="1" applyFont="1" applyFill="1" applyProtection="1"/>
    <xf numFmtId="40" fontId="0" fillId="0" borderId="0" xfId="0" applyNumberFormat="1" applyFill="1" applyProtection="1"/>
    <xf numFmtId="8" fontId="9" fillId="5" borderId="0" xfId="3" applyNumberFormat="1" applyFont="1" applyFill="1" applyBorder="1" applyProtection="1">
      <protection locked="0"/>
    </xf>
    <xf numFmtId="40" fontId="9" fillId="2" borderId="0" xfId="1" applyNumberFormat="1" applyFont="1" applyFill="1" applyProtection="1"/>
    <xf numFmtId="8" fontId="9" fillId="2" borderId="0" xfId="3" applyNumberFormat="1" applyFont="1" applyFill="1" applyProtection="1"/>
    <xf numFmtId="38" fontId="13" fillId="0" borderId="0" xfId="1" applyNumberFormat="1" applyFont="1" applyFill="1" applyProtection="1"/>
    <xf numFmtId="38" fontId="9" fillId="0" borderId="0" xfId="1" applyNumberFormat="1" applyFont="1" applyFill="1" applyProtection="1"/>
    <xf numFmtId="38" fontId="9" fillId="0" borderId="0" xfId="1" applyNumberFormat="1" applyFont="1" applyFill="1" applyProtection="1"/>
    <xf numFmtId="8" fontId="0" fillId="2" borderId="0" xfId="0" applyNumberFormat="1" applyFill="1" applyProtection="1"/>
    <xf numFmtId="8" fontId="0" fillId="0" borderId="0" xfId="0" applyNumberFormat="1" applyFont="1" applyFill="1" applyProtection="1"/>
    <xf numFmtId="40" fontId="0" fillId="2" borderId="0" xfId="0" applyNumberFormat="1" applyFill="1" applyProtection="1"/>
    <xf numFmtId="40" fontId="0" fillId="2" borderId="0" xfId="0" applyNumberFormat="1" applyFont="1" applyFill="1" applyProtection="1"/>
    <xf numFmtId="40" fontId="13" fillId="2" borderId="0" xfId="0" applyNumberFormat="1" applyFont="1" applyFill="1" applyProtection="1"/>
    <xf numFmtId="0" fontId="10" fillId="2" borderId="1" xfId="0" applyFont="1" applyFill="1" applyBorder="1" applyAlignment="1" applyProtection="1">
      <alignment horizontal="center"/>
    </xf>
    <xf numFmtId="0" fontId="11" fillId="2" borderId="0" xfId="0" applyFont="1" applyFill="1" applyBorder="1" applyAlignment="1" applyProtection="1">
      <alignment horizontal="center"/>
    </xf>
    <xf numFmtId="43" fontId="14" fillId="0" borderId="0" xfId="0" applyNumberFormat="1" applyFont="1" applyFill="1" applyBorder="1" applyAlignment="1" applyProtection="1">
      <alignment horizontal="right"/>
    </xf>
    <xf numFmtId="49" fontId="0" fillId="5" borderId="0" xfId="0" quotePrefix="1" applyNumberFormat="1" applyFill="1" applyAlignment="1" applyProtection="1">
      <alignment horizontal="center"/>
      <protection locked="0"/>
    </xf>
    <xf numFmtId="49" fontId="0" fillId="0" borderId="0" xfId="0" applyNumberFormat="1"/>
    <xf numFmtId="40" fontId="9" fillId="5" borderId="0" xfId="3" applyNumberFormat="1" applyFont="1" applyFill="1" applyProtection="1">
      <protection locked="0"/>
    </xf>
    <xf numFmtId="0" fontId="0" fillId="0" borderId="0" xfId="0" quotePrefix="1" applyAlignment="1">
      <alignment wrapText="1"/>
    </xf>
    <xf numFmtId="0" fontId="10" fillId="0" borderId="10" xfId="0" applyFont="1" applyBorder="1" applyAlignment="1" applyProtection="1">
      <alignment horizontal="center" vertical="center" textRotation="90"/>
    </xf>
    <xf numFmtId="0" fontId="0" fillId="0" borderId="0" xfId="0"/>
    <xf numFmtId="0" fontId="0" fillId="2" borderId="0" xfId="0" applyFill="1"/>
    <xf numFmtId="0" fontId="0" fillId="0" borderId="0" xfId="0" applyFill="1" applyBorder="1"/>
    <xf numFmtId="0" fontId="0" fillId="3" borderId="3" xfId="0" applyFill="1" applyBorder="1"/>
    <xf numFmtId="0" fontId="0" fillId="3" borderId="4" xfId="0" applyFill="1" applyBorder="1"/>
    <xf numFmtId="0" fontId="3" fillId="3" borderId="6" xfId="0" applyFont="1" applyFill="1" applyBorder="1"/>
    <xf numFmtId="0" fontId="0" fillId="2" borderId="8" xfId="0" applyFill="1" applyBorder="1"/>
    <xf numFmtId="0" fontId="10" fillId="4" borderId="0" xfId="0" applyFont="1" applyFill="1" applyBorder="1"/>
    <xf numFmtId="44" fontId="0" fillId="0" borderId="0" xfId="0" applyNumberFormat="1" applyBorder="1" applyAlignment="1">
      <alignment horizontal="center"/>
    </xf>
    <xf numFmtId="0" fontId="0" fillId="0" borderId="3" xfId="0" applyFont="1" applyBorder="1" applyAlignment="1">
      <alignment horizontal="center"/>
    </xf>
    <xf numFmtId="0" fontId="3" fillId="3" borderId="1" xfId="0" applyFont="1" applyFill="1" applyBorder="1"/>
    <xf numFmtId="164" fontId="0" fillId="0" borderId="8" xfId="0" quotePrefix="1" applyNumberFormat="1" applyBorder="1" applyProtection="1"/>
    <xf numFmtId="172" fontId="0" fillId="5" borderId="0" xfId="0" applyNumberFormat="1" applyFill="1" applyProtection="1">
      <protection locked="0"/>
    </xf>
    <xf numFmtId="2" fontId="0" fillId="5" borderId="0" xfId="0" applyNumberFormat="1" applyFill="1" applyProtection="1">
      <protection locked="0"/>
    </xf>
    <xf numFmtId="40" fontId="9" fillId="5" borderId="0" xfId="3" applyNumberFormat="1" applyFont="1" applyFill="1" applyBorder="1" applyProtection="1">
      <protection locked="0"/>
    </xf>
    <xf numFmtId="10" fontId="9" fillId="5" borderId="0" xfId="5" applyNumberFormat="1" applyFont="1" applyFill="1" applyProtection="1">
      <protection locked="0"/>
    </xf>
    <xf numFmtId="0" fontId="0" fillId="0" borderId="13" xfId="0" applyFill="1" applyBorder="1" applyAlignment="1" applyProtection="1">
      <alignment wrapText="1"/>
    </xf>
    <xf numFmtId="0" fontId="0" fillId="0" borderId="1" xfId="0" applyBorder="1" applyProtection="1"/>
    <xf numFmtId="0" fontId="0" fillId="0" borderId="4" xfId="0" applyBorder="1" applyProtection="1"/>
    <xf numFmtId="170" fontId="9" fillId="5" borderId="8" xfId="1" applyNumberFormat="1" applyFont="1" applyFill="1" applyBorder="1" applyProtection="1">
      <protection locked="0"/>
    </xf>
    <xf numFmtId="170" fontId="9" fillId="4" borderId="8" xfId="1" applyNumberFormat="1" applyFont="1" applyFill="1" applyBorder="1" applyProtection="1"/>
    <xf numFmtId="10" fontId="9" fillId="5" borderId="8" xfId="5" applyNumberFormat="1" applyFont="1" applyFill="1" applyBorder="1" applyProtection="1">
      <protection locked="0"/>
    </xf>
    <xf numFmtId="10" fontId="9" fillId="0" borderId="8" xfId="5" applyNumberFormat="1" applyFont="1" applyFill="1" applyBorder="1" applyProtection="1"/>
    <xf numFmtId="170" fontId="9" fillId="0" borderId="8" xfId="1" applyNumberFormat="1" applyFont="1" applyBorder="1" applyProtection="1"/>
    <xf numFmtId="10" fontId="9" fillId="2" borderId="0" xfId="5" applyNumberFormat="1" applyFont="1" applyFill="1" applyProtection="1"/>
    <xf numFmtId="10" fontId="9" fillId="0" borderId="0" xfId="5" applyNumberFormat="1" applyFont="1" applyFill="1" applyProtection="1"/>
    <xf numFmtId="10" fontId="0" fillId="2" borderId="0" xfId="0" applyNumberFormat="1" applyFill="1" applyProtection="1"/>
    <xf numFmtId="0" fontId="0" fillId="6" borderId="8" xfId="0" applyFill="1" applyBorder="1" applyProtection="1"/>
    <xf numFmtId="0" fontId="0" fillId="0" borderId="0" xfId="0"/>
    <xf numFmtId="0" fontId="0" fillId="2" borderId="8" xfId="0" applyFill="1" applyBorder="1"/>
    <xf numFmtId="43" fontId="0" fillId="0" borderId="0" xfId="0" applyNumberFormat="1"/>
    <xf numFmtId="44" fontId="0" fillId="0" borderId="0" xfId="0" applyNumberFormat="1" applyBorder="1" applyAlignment="1">
      <alignment horizontal="center"/>
    </xf>
    <xf numFmtId="0" fontId="0" fillId="0" borderId="3" xfId="0" applyFont="1" applyBorder="1" applyAlignment="1">
      <alignment horizontal="center"/>
    </xf>
    <xf numFmtId="165" fontId="0" fillId="0" borderId="0" xfId="0" applyNumberFormat="1"/>
    <xf numFmtId="164" fontId="0" fillId="0" borderId="0" xfId="0" applyNumberFormat="1"/>
    <xf numFmtId="0" fontId="0" fillId="0" borderId="8" xfId="0" applyBorder="1" applyProtection="1"/>
    <xf numFmtId="0" fontId="0" fillId="4" borderId="8" xfId="0" quotePrefix="1" applyFill="1" applyBorder="1" applyAlignment="1" applyProtection="1">
      <alignment horizontal="right"/>
    </xf>
    <xf numFmtId="44" fontId="0" fillId="0" borderId="8" xfId="0" applyNumberFormat="1" applyBorder="1" applyProtection="1"/>
    <xf numFmtId="164" fontId="0" fillId="0" borderId="8" xfId="0" applyNumberFormat="1" applyBorder="1" applyProtection="1"/>
    <xf numFmtId="0" fontId="0" fillId="5" borderId="10" xfId="0" applyFill="1" applyBorder="1" applyAlignment="1" applyProtection="1">
      <alignment horizontal="center" wrapText="1"/>
      <protection locked="0"/>
    </xf>
    <xf numFmtId="9" fontId="0" fillId="5" borderId="11" xfId="0" quotePrefix="1" applyNumberFormat="1" applyFill="1" applyBorder="1" applyAlignment="1" applyProtection="1">
      <alignment horizontal="center"/>
      <protection locked="0"/>
    </xf>
    <xf numFmtId="0" fontId="0" fillId="0" borderId="0" xfId="0"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Protection="1"/>
    <xf numFmtId="0" fontId="0" fillId="4" borderId="8" xfId="0" applyFill="1" applyBorder="1" applyProtection="1"/>
    <xf numFmtId="0" fontId="0" fillId="4" borderId="11" xfId="0" applyFill="1" applyBorder="1" applyProtection="1"/>
    <xf numFmtId="0" fontId="0" fillId="0" borderId="8" xfId="0" applyFill="1" applyBorder="1" applyAlignment="1" applyProtection="1">
      <alignment horizontal="left" wrapText="1"/>
    </xf>
    <xf numFmtId="0" fontId="0" fillId="0" borderId="11" xfId="0" applyFill="1" applyBorder="1" applyAlignment="1" applyProtection="1">
      <alignment horizontal="left" wrapText="1"/>
    </xf>
    <xf numFmtId="0" fontId="10" fillId="4" borderId="0" xfId="0" applyFont="1" applyFill="1" applyBorder="1" applyProtection="1"/>
    <xf numFmtId="0" fontId="0" fillId="0" borderId="8" xfId="0" applyBorder="1" applyAlignment="1" applyProtection="1">
      <alignment horizontal="center"/>
    </xf>
    <xf numFmtId="43" fontId="0" fillId="0" borderId="0" xfId="0" applyNumberFormat="1" applyProtection="1"/>
    <xf numFmtId="0" fontId="0" fillId="2" borderId="10" xfId="0" quotePrefix="1" applyFill="1" applyBorder="1" applyAlignment="1" applyProtection="1">
      <alignment horizontal="left"/>
    </xf>
    <xf numFmtId="0" fontId="0" fillId="2" borderId="10" xfId="0" applyFill="1" applyBorder="1" applyAlignment="1" applyProtection="1">
      <alignment horizontal="left"/>
    </xf>
    <xf numFmtId="0" fontId="0" fillId="2" borderId="8" xfId="0" applyFill="1" applyBorder="1" applyAlignment="1" applyProtection="1">
      <alignment horizontal="left"/>
    </xf>
    <xf numFmtId="0" fontId="0" fillId="2" borderId="0" xfId="0" applyFill="1" applyBorder="1" applyAlignment="1" applyProtection="1">
      <alignment horizontal="left"/>
    </xf>
    <xf numFmtId="0" fontId="0" fillId="0" borderId="8" xfId="0" applyBorder="1" applyAlignment="1" applyProtection="1">
      <alignment wrapText="1"/>
    </xf>
    <xf numFmtId="0" fontId="10" fillId="0" borderId="0" xfId="0" applyFont="1" applyProtection="1"/>
    <xf numFmtId="44" fontId="0" fillId="0" borderId="8" xfId="0" quotePrefix="1" applyNumberFormat="1" applyBorder="1" applyProtection="1"/>
    <xf numFmtId="0" fontId="0" fillId="0" borderId="12" xfId="0" applyBorder="1" applyAlignment="1" applyProtection="1">
      <alignment wrapText="1"/>
    </xf>
    <xf numFmtId="0" fontId="0" fillId="0" borderId="12" xfId="0" applyBorder="1" applyProtection="1"/>
    <xf numFmtId="6" fontId="0" fillId="0" borderId="8" xfId="0" quotePrefix="1" applyNumberFormat="1" applyBorder="1" applyProtection="1"/>
    <xf numFmtId="0" fontId="0" fillId="6" borderId="8" xfId="0" applyFill="1" applyBorder="1" applyProtection="1"/>
    <xf numFmtId="164" fontId="0" fillId="0" borderId="8" xfId="0" applyNumberFormat="1" applyFill="1" applyBorder="1" applyAlignment="1" applyProtection="1">
      <alignment wrapText="1"/>
    </xf>
    <xf numFmtId="0" fontId="0" fillId="0" borderId="8" xfId="0" quotePrefix="1" applyFill="1" applyBorder="1" applyAlignment="1" applyProtection="1">
      <alignment horizontal="left" wrapText="1"/>
    </xf>
    <xf numFmtId="0" fontId="0" fillId="0" borderId="8" xfId="0" applyFill="1" applyBorder="1" applyAlignment="1" applyProtection="1">
      <alignment horizontal="left" wrapText="1" indent="2"/>
    </xf>
    <xf numFmtId="6" fontId="0" fillId="0" borderId="8" xfId="0" applyNumberFormat="1" applyBorder="1" applyProtection="1"/>
    <xf numFmtId="0" fontId="10" fillId="0" borderId="10" xfId="0" applyFont="1" applyBorder="1" applyAlignment="1" applyProtection="1">
      <alignment horizontal="center" vertical="center" textRotation="90"/>
    </xf>
    <xf numFmtId="0" fontId="10" fillId="0" borderId="11" xfId="0" applyFont="1" applyBorder="1" applyAlignment="1" applyProtection="1">
      <alignment horizontal="center" vertical="center" textRotation="90"/>
    </xf>
    <xf numFmtId="0" fontId="0" fillId="0" borderId="7" xfId="0" applyBorder="1" applyProtection="1"/>
    <xf numFmtId="0" fontId="10" fillId="0" borderId="0" xfId="0" applyFont="1" applyFill="1" applyBorder="1" applyAlignment="1" applyProtection="1">
      <alignment horizontal="center" vertical="center" textRotation="90"/>
    </xf>
    <xf numFmtId="0" fontId="0" fillId="0" borderId="0" xfId="0" applyFill="1" applyBorder="1" applyAlignment="1" applyProtection="1">
      <alignment wrapText="1"/>
    </xf>
    <xf numFmtId="0" fontId="0" fillId="0" borderId="9" xfId="0" applyBorder="1" applyProtection="1"/>
    <xf numFmtId="0" fontId="0" fillId="0" borderId="10" xfId="0" applyBorder="1" applyProtection="1"/>
    <xf numFmtId="0" fontId="0" fillId="0" borderId="11" xfId="0" applyBorder="1" applyProtection="1"/>
    <xf numFmtId="0" fontId="10" fillId="0" borderId="0" xfId="0" applyFont="1" applyFill="1" applyBorder="1" applyAlignment="1" applyProtection="1"/>
    <xf numFmtId="0" fontId="0" fillId="0" borderId="0" xfId="0" applyBorder="1" applyProtection="1"/>
    <xf numFmtId="0" fontId="0" fillId="0" borderId="7" xfId="0" applyFill="1" applyBorder="1" applyAlignment="1" applyProtection="1">
      <alignment wrapText="1"/>
    </xf>
    <xf numFmtId="14" fontId="0" fillId="5" borderId="11" xfId="0" quotePrefix="1" applyNumberFormat="1" applyFill="1" applyBorder="1" applyAlignment="1" applyProtection="1">
      <alignment horizontal="center"/>
      <protection locked="0"/>
    </xf>
    <xf numFmtId="166" fontId="0" fillId="0" borderId="0" xfId="0" applyNumberFormat="1" applyBorder="1" applyProtection="1"/>
    <xf numFmtId="164" fontId="0" fillId="0" borderId="8" xfId="0" quotePrefix="1" applyNumberFormat="1" applyBorder="1" applyProtection="1"/>
    <xf numFmtId="167" fontId="0" fillId="5" borderId="10" xfId="0" applyNumberFormat="1" applyFill="1" applyBorder="1" applyAlignment="1" applyProtection="1">
      <alignment horizontal="center" wrapText="1"/>
      <protection locked="0"/>
    </xf>
    <xf numFmtId="0" fontId="0" fillId="0" borderId="13" xfId="0" applyFill="1" applyBorder="1" applyAlignment="1" applyProtection="1">
      <alignment wrapText="1"/>
    </xf>
    <xf numFmtId="0" fontId="0" fillId="0" borderId="1" xfId="0" applyBorder="1" applyProtection="1"/>
    <xf numFmtId="0" fontId="0" fillId="0" borderId="4" xfId="0" applyBorder="1" applyProtection="1"/>
    <xf numFmtId="10" fontId="0" fillId="5" borderId="11" xfId="0" quotePrefix="1" applyNumberFormat="1" applyFill="1" applyBorder="1" applyAlignment="1" applyProtection="1">
      <alignment horizontal="right"/>
      <protection locked="0"/>
    </xf>
    <xf numFmtId="10" fontId="0" fillId="0" borderId="11" xfId="0" quotePrefix="1" applyNumberFormat="1" applyFill="1" applyBorder="1" applyAlignment="1" applyProtection="1">
      <alignment horizontal="right"/>
    </xf>
    <xf numFmtId="49" fontId="0" fillId="5" borderId="9" xfId="0" applyNumberFormat="1" applyFill="1" applyBorder="1" applyAlignment="1" applyProtection="1">
      <alignment horizontal="center"/>
      <protection locked="0"/>
    </xf>
    <xf numFmtId="0" fontId="0" fillId="5" borderId="11" xfId="0" applyFill="1" applyBorder="1" applyAlignment="1" applyProtection="1">
      <alignment horizontal="center"/>
      <protection locked="0"/>
    </xf>
    <xf numFmtId="10" fontId="9" fillId="4" borderId="8" xfId="5" applyNumberFormat="1" applyFont="1" applyFill="1" applyBorder="1" applyProtection="1"/>
    <xf numFmtId="170" fontId="0" fillId="0" borderId="8" xfId="0" quotePrefix="1" applyNumberFormat="1" applyBorder="1" applyProtection="1"/>
    <xf numFmtId="170" fontId="9" fillId="5" borderId="8" xfId="3" applyNumberFormat="1" applyFont="1" applyFill="1" applyBorder="1" applyProtection="1">
      <protection locked="0"/>
    </xf>
    <xf numFmtId="171" fontId="0" fillId="0" borderId="8" xfId="0" quotePrefix="1" applyNumberFormat="1" applyBorder="1" applyProtection="1"/>
    <xf numFmtId="171" fontId="9" fillId="0" borderId="8" xfId="3" applyNumberFormat="1" applyFont="1" applyFill="1" applyBorder="1" applyProtection="1"/>
    <xf numFmtId="171" fontId="9" fillId="5" borderId="8" xfId="3" applyNumberFormat="1" applyFont="1" applyFill="1" applyBorder="1" applyProtection="1">
      <protection locked="0"/>
    </xf>
    <xf numFmtId="171" fontId="9" fillId="0" borderId="8" xfId="3" quotePrefix="1" applyNumberFormat="1" applyFont="1" applyBorder="1" applyProtection="1"/>
    <xf numFmtId="171" fontId="9" fillId="5" borderId="8" xfId="4" applyNumberFormat="1" applyFont="1" applyFill="1" applyBorder="1" applyProtection="1">
      <protection locked="0"/>
    </xf>
    <xf numFmtId="171" fontId="9" fillId="0" borderId="8" xfId="1" quotePrefix="1" applyNumberFormat="1" applyFont="1" applyBorder="1" applyProtection="1"/>
    <xf numFmtId="171" fontId="9" fillId="7" borderId="8" xfId="4" applyNumberFormat="1" applyFont="1" applyFill="1" applyBorder="1" applyProtection="1">
      <protection locked="0"/>
    </xf>
    <xf numFmtId="10" fontId="9" fillId="0" borderId="8" xfId="5" quotePrefix="1" applyNumberFormat="1" applyFont="1" applyBorder="1" applyProtection="1"/>
    <xf numFmtId="171" fontId="9" fillId="0" borderId="8" xfId="1" applyNumberFormat="1" applyFont="1" applyBorder="1" applyProtection="1"/>
    <xf numFmtId="170" fontId="0" fillId="0" borderId="10" xfId="0" quotePrefix="1" applyNumberFormat="1" applyFill="1" applyBorder="1" applyProtection="1"/>
    <xf numFmtId="3" fontId="0" fillId="0" borderId="8" xfId="0" quotePrefix="1" applyNumberFormat="1" applyBorder="1" applyProtection="1"/>
    <xf numFmtId="3" fontId="9" fillId="5" borderId="8" xfId="1" applyNumberFormat="1" applyFont="1" applyFill="1" applyBorder="1" applyProtection="1">
      <protection locked="0"/>
    </xf>
    <xf numFmtId="170" fontId="0" fillId="0" borderId="9" xfId="0" quotePrefix="1" applyNumberFormat="1" applyFill="1" applyBorder="1" applyProtection="1"/>
    <xf numFmtId="170" fontId="0" fillId="5" borderId="8" xfId="0" applyNumberFormat="1" applyFill="1" applyBorder="1" applyProtection="1">
      <protection locked="0"/>
    </xf>
    <xf numFmtId="3" fontId="0" fillId="0" borderId="8" xfId="0" applyNumberFormat="1" applyBorder="1" applyProtection="1"/>
    <xf numFmtId="3" fontId="0" fillId="5" borderId="8" xfId="0" applyNumberFormat="1" applyFill="1" applyBorder="1" applyProtection="1">
      <protection locked="0"/>
    </xf>
    <xf numFmtId="170" fontId="9" fillId="0" borderId="8" xfId="3" applyNumberFormat="1" applyFont="1" applyBorder="1" applyProtection="1"/>
    <xf numFmtId="10" fontId="0" fillId="0" borderId="8" xfId="0" applyNumberFormat="1" applyBorder="1" applyAlignment="1" applyProtection="1"/>
    <xf numFmtId="10" fontId="0" fillId="5" borderId="8" xfId="0" quotePrefix="1" applyNumberFormat="1" applyFill="1" applyBorder="1" applyAlignment="1" applyProtection="1">
      <alignment horizontal="center"/>
      <protection locked="0"/>
    </xf>
    <xf numFmtId="49" fontId="0" fillId="5" borderId="8" xfId="0" quotePrefix="1" applyNumberFormat="1" applyFill="1" applyBorder="1" applyAlignment="1" applyProtection="1">
      <alignment horizontal="center"/>
      <protection locked="0"/>
    </xf>
    <xf numFmtId="0" fontId="0" fillId="0" borderId="0" xfId="0" applyAlignment="1">
      <alignment horizontal="center"/>
    </xf>
    <xf numFmtId="38" fontId="13" fillId="4" borderId="0" xfId="1" applyNumberFormat="1" applyFont="1" applyFill="1" applyProtection="1"/>
    <xf numFmtId="4" fontId="12" fillId="5" borderId="0" xfId="0" applyNumberFormat="1" applyFont="1" applyFill="1" applyProtection="1">
      <protection locked="0"/>
    </xf>
    <xf numFmtId="4" fontId="12" fillId="7" borderId="0" xfId="0" applyNumberFormat="1" applyFont="1" applyFill="1" applyProtection="1">
      <protection locked="0"/>
    </xf>
    <xf numFmtId="0" fontId="0" fillId="2" borderId="0" xfId="0" applyFill="1" applyAlignment="1" applyProtection="1">
      <alignment horizontal="center" wrapText="1"/>
    </xf>
    <xf numFmtId="0" fontId="10" fillId="2" borderId="7" xfId="0" applyFont="1" applyFill="1" applyBorder="1" applyAlignment="1" applyProtection="1">
      <alignment horizontal="center" wrapText="1"/>
    </xf>
    <xf numFmtId="0" fontId="0" fillId="0" borderId="7" xfId="0" applyBorder="1" applyAlignment="1" applyProtection="1">
      <alignment horizontal="center" wrapText="1"/>
    </xf>
    <xf numFmtId="0" fontId="10" fillId="0" borderId="9" xfId="0" applyFont="1" applyBorder="1" applyAlignment="1" applyProtection="1">
      <alignment horizontal="center" vertical="center" textRotation="90"/>
    </xf>
    <xf numFmtId="0" fontId="10" fillId="0" borderId="10" xfId="0" applyFont="1" applyBorder="1" applyAlignment="1" applyProtection="1">
      <alignment horizontal="center" vertical="center" textRotation="90"/>
    </xf>
    <xf numFmtId="14" fontId="5" fillId="0" borderId="0" xfId="0" applyNumberFormat="1" applyFont="1" applyFill="1" applyAlignment="1" applyProtection="1">
      <alignment horizontal="left"/>
    </xf>
    <xf numFmtId="14" fontId="16" fillId="0" borderId="0" xfId="0" applyNumberFormat="1" applyFont="1" applyFill="1" applyAlignment="1" applyProtection="1">
      <alignment horizontal="left"/>
    </xf>
    <xf numFmtId="14" fontId="5" fillId="0" borderId="0" xfId="0" applyNumberFormat="1" applyFont="1" applyFill="1" applyAlignment="1">
      <alignment horizontal="left"/>
    </xf>
    <xf numFmtId="14" fontId="16" fillId="0" borderId="0" xfId="0" applyNumberFormat="1" applyFont="1" applyFill="1" applyAlignment="1">
      <alignment horizontal="left"/>
    </xf>
  </cellXfs>
  <cellStyles count="7">
    <cellStyle name="Comma" xfId="1" builtinId="3"/>
    <cellStyle name="Comma 2" xfId="2"/>
    <cellStyle name="Currency" xfId="3" builtinId="4"/>
    <cellStyle name="Currency 2" xfId="4"/>
    <cellStyle name="Normal" xfId="0" builtinId="0"/>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952500</xdr:colOff>
          <xdr:row>1</xdr:row>
          <xdr:rowOff>22860</xdr:rowOff>
        </xdr:to>
        <xdr:sp macro="" textlink="">
          <xdr:nvSpPr>
            <xdr:cNvPr id="1041" name="Button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1013460</xdr:colOff>
          <xdr:row>0</xdr:row>
          <xdr:rowOff>0</xdr:rowOff>
        </xdr:from>
        <xdr:to>
          <xdr:col>7</xdr:col>
          <xdr:colOff>15240</xdr:colOff>
          <xdr:row>1</xdr:row>
          <xdr:rowOff>30480</xdr:rowOff>
        </xdr:to>
        <xdr:sp macro="" textlink="">
          <xdr:nvSpPr>
            <xdr:cNvPr id="1043" name="Button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83820</xdr:colOff>
          <xdr:row>0</xdr:row>
          <xdr:rowOff>0</xdr:rowOff>
        </xdr:from>
        <xdr:to>
          <xdr:col>8</xdr:col>
          <xdr:colOff>53340</xdr:colOff>
          <xdr:row>1</xdr:row>
          <xdr:rowOff>30480</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42</xdr:row>
          <xdr:rowOff>0</xdr:rowOff>
        </xdr:from>
        <xdr:to>
          <xdr:col>5</xdr:col>
          <xdr:colOff>952500</xdr:colOff>
          <xdr:row>43</xdr:row>
          <xdr:rowOff>68580</xdr:rowOff>
        </xdr:to>
        <xdr:sp macro="" textlink="">
          <xdr:nvSpPr>
            <xdr:cNvPr id="2078" name="Button 30" hidden="1">
              <a:extLst>
                <a:ext uri="{63B3BB69-23CF-44E3-9099-C40C66FF867C}">
                  <a14:compatExt spid="_x0000_s207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xdr:colOff>
          <xdr:row>42</xdr:row>
          <xdr:rowOff>0</xdr:rowOff>
        </xdr:from>
        <xdr:to>
          <xdr:col>6</xdr:col>
          <xdr:colOff>967740</xdr:colOff>
          <xdr:row>43</xdr:row>
          <xdr:rowOff>76200</xdr:rowOff>
        </xdr:to>
        <xdr:sp macro="" textlink="">
          <xdr:nvSpPr>
            <xdr:cNvPr id="2079" name="Button 31" hidden="1">
              <a:extLst>
                <a:ext uri="{63B3BB69-23CF-44E3-9099-C40C66FF867C}">
                  <a14:compatExt spid="_x0000_s20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1036320</xdr:colOff>
          <xdr:row>42</xdr:row>
          <xdr:rowOff>0</xdr:rowOff>
        </xdr:from>
        <xdr:to>
          <xdr:col>7</xdr:col>
          <xdr:colOff>914400</xdr:colOff>
          <xdr:row>43</xdr:row>
          <xdr:rowOff>76200</xdr:rowOff>
        </xdr:to>
        <xdr:sp macro="" textlink="">
          <xdr:nvSpPr>
            <xdr:cNvPr id="2080" name="Button 32" hidden="1">
              <a:extLst>
                <a:ext uri="{63B3BB69-23CF-44E3-9099-C40C66FF867C}">
                  <a14:compatExt spid="_x0000_s20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269"/>
  <sheetViews>
    <sheetView showGridLines="0" tabSelected="1" zoomScaleNormal="100" zoomScaleSheetLayoutView="40" workbookViewId="0">
      <selection activeCell="B2" sqref="B2"/>
    </sheetView>
  </sheetViews>
  <sheetFormatPr defaultColWidth="9.109375" defaultRowHeight="14.4" x14ac:dyDescent="0.3"/>
  <cols>
    <col min="1" max="1" width="3" style="93" customWidth="1"/>
    <col min="2" max="2" width="5" style="93" customWidth="1"/>
    <col min="3" max="3" width="10.44140625" style="93" customWidth="1"/>
    <col min="4" max="4" width="19.44140625" style="93" customWidth="1"/>
    <col min="5" max="5" width="15.44140625" style="93" customWidth="1"/>
    <col min="6" max="6" width="16.44140625" style="93" customWidth="1"/>
    <col min="7" max="7" width="12" style="93" customWidth="1"/>
    <col min="8" max="8" width="14.33203125" style="93" customWidth="1"/>
    <col min="9" max="9" width="3" style="93" customWidth="1"/>
    <col min="10" max="10" width="11.88671875" style="93" customWidth="1"/>
    <col min="11" max="11" width="9.6640625" style="93" customWidth="1"/>
    <col min="12" max="12" width="11.44140625" style="93" bestFit="1" customWidth="1"/>
    <col min="13" max="13" width="8.109375" style="93" customWidth="1"/>
    <col min="14" max="14" width="3.6640625" style="93" customWidth="1"/>
    <col min="15" max="16" width="13.88671875" style="93" customWidth="1"/>
    <col min="17" max="17" width="12.109375" style="93" customWidth="1"/>
    <col min="18" max="18" width="10.88671875" style="93" customWidth="1"/>
    <col min="19" max="19" width="15.33203125" style="93" bestFit="1" customWidth="1"/>
    <col min="20" max="20" width="12.44140625" style="93" customWidth="1"/>
    <col min="21" max="21" width="3" style="93" customWidth="1"/>
    <col min="22" max="22" width="15.6640625" style="93" customWidth="1"/>
    <col min="23" max="23" width="0.44140625" style="93" customWidth="1"/>
    <col min="24" max="24" width="21.33203125" style="93" customWidth="1"/>
    <col min="25" max="25" width="9.5546875" style="93" customWidth="1"/>
    <col min="26" max="26" width="4.109375" style="93" customWidth="1"/>
    <col min="27" max="27" width="17.109375" style="93" customWidth="1"/>
    <col min="28" max="28" width="9.109375" style="93"/>
    <col min="29" max="29" width="11.5546875" style="93" customWidth="1"/>
    <col min="30" max="30" width="11.6640625" style="93" customWidth="1"/>
    <col min="31" max="31" width="13.5546875" style="93" customWidth="1"/>
    <col min="32" max="33" width="9.109375" style="93"/>
    <col min="34" max="34" width="14.33203125" style="93" bestFit="1" customWidth="1"/>
    <col min="35" max="35" width="9.5546875" style="93" bestFit="1" customWidth="1"/>
    <col min="36" max="40" width="9.109375" style="93"/>
    <col min="41" max="41" width="11.5546875" style="93" bestFit="1" customWidth="1"/>
    <col min="42" max="42" width="10.5546875" style="93" bestFit="1" customWidth="1"/>
    <col min="43" max="43" width="9.5546875" style="93" bestFit="1" customWidth="1"/>
    <col min="44" max="16384" width="9.109375" style="93"/>
  </cols>
  <sheetData>
    <row r="1" spans="2:31" ht="18" x14ac:dyDescent="0.35">
      <c r="B1" s="91" t="s">
        <v>192</v>
      </c>
      <c r="C1" s="92"/>
      <c r="D1" s="92"/>
      <c r="E1" s="92"/>
      <c r="F1" s="91"/>
    </row>
    <row r="2" spans="2:31" ht="18" x14ac:dyDescent="0.35">
      <c r="B2" s="92"/>
      <c r="C2" s="92"/>
      <c r="D2" s="92"/>
      <c r="E2" s="92"/>
      <c r="F2" s="91"/>
    </row>
    <row r="3" spans="2:31" ht="18" x14ac:dyDescent="0.35">
      <c r="B3" s="94" t="s">
        <v>9</v>
      </c>
      <c r="C3" s="92"/>
      <c r="D3" s="92"/>
      <c r="E3" s="200"/>
      <c r="F3" s="91"/>
      <c r="G3" s="94" t="s">
        <v>15</v>
      </c>
      <c r="H3" s="200"/>
      <c r="I3" s="201"/>
    </row>
    <row r="4" spans="2:31" ht="18" x14ac:dyDescent="0.35">
      <c r="B4" s="95" t="s">
        <v>10</v>
      </c>
      <c r="C4" s="92"/>
      <c r="D4" s="92"/>
      <c r="E4" s="219"/>
      <c r="F4" s="91"/>
      <c r="G4" s="94" t="s">
        <v>17</v>
      </c>
      <c r="H4" s="200"/>
      <c r="I4" s="201"/>
    </row>
    <row r="5" spans="2:31" ht="18" x14ac:dyDescent="0.35">
      <c r="B5" s="94" t="s">
        <v>25</v>
      </c>
      <c r="C5" s="92"/>
      <c r="D5" s="92"/>
      <c r="E5" s="216"/>
      <c r="F5" s="91"/>
    </row>
    <row r="6" spans="2:31" ht="18" x14ac:dyDescent="0.35">
      <c r="B6" s="92"/>
      <c r="C6" s="92"/>
      <c r="D6" s="92"/>
      <c r="E6" s="92"/>
      <c r="F6" s="91"/>
    </row>
    <row r="7" spans="2:31" x14ac:dyDescent="0.3">
      <c r="F7" s="96"/>
    </row>
    <row r="8" spans="2:31" x14ac:dyDescent="0.3">
      <c r="B8" s="97" t="s">
        <v>4</v>
      </c>
      <c r="C8" s="98"/>
      <c r="D8" s="98"/>
      <c r="E8" s="98"/>
      <c r="F8" s="99"/>
      <c r="G8" s="98"/>
      <c r="H8" s="98"/>
      <c r="I8" s="98"/>
      <c r="J8" s="98"/>
      <c r="K8" s="98"/>
      <c r="L8" s="98"/>
      <c r="M8" s="98"/>
      <c r="N8" s="98"/>
      <c r="O8" s="98"/>
      <c r="P8" s="98"/>
      <c r="Q8" s="98"/>
      <c r="R8" s="98"/>
      <c r="S8" s="98"/>
      <c r="T8" s="98"/>
      <c r="U8" s="98"/>
      <c r="V8" s="98"/>
      <c r="W8" s="98"/>
      <c r="X8" s="98"/>
      <c r="Y8" s="100"/>
    </row>
    <row r="9" spans="2:31" x14ac:dyDescent="0.3">
      <c r="B9" s="101"/>
      <c r="C9" s="102"/>
      <c r="D9" s="102"/>
      <c r="E9" s="102"/>
      <c r="F9" s="103"/>
      <c r="G9" s="102"/>
      <c r="H9" s="102"/>
      <c r="I9" s="102"/>
      <c r="J9" s="102"/>
      <c r="K9" s="102"/>
      <c r="L9" s="102"/>
      <c r="M9" s="102"/>
      <c r="N9" s="102"/>
      <c r="O9" s="102"/>
      <c r="P9" s="102"/>
      <c r="Q9" s="102"/>
      <c r="R9" s="102"/>
      <c r="S9" s="102"/>
      <c r="T9" s="102"/>
      <c r="U9" s="102"/>
      <c r="V9" s="102"/>
      <c r="W9" s="102"/>
      <c r="X9" s="102"/>
      <c r="Y9" s="104"/>
    </row>
    <row r="10" spans="2:31" x14ac:dyDescent="0.3">
      <c r="B10" s="56"/>
      <c r="C10" s="105"/>
      <c r="D10" s="105"/>
      <c r="E10" s="105"/>
      <c r="F10" s="106"/>
      <c r="G10" s="105"/>
      <c r="H10" s="105"/>
      <c r="I10" s="105"/>
      <c r="J10" s="105"/>
      <c r="K10" s="105"/>
      <c r="L10" s="105"/>
      <c r="M10" s="105"/>
      <c r="N10" s="105"/>
      <c r="O10" s="105"/>
      <c r="P10" s="105"/>
      <c r="Q10" s="105"/>
    </row>
    <row r="11" spans="2:31" x14ac:dyDescent="0.3">
      <c r="B11" s="107" t="s">
        <v>159</v>
      </c>
      <c r="C11" s="105"/>
      <c r="D11" s="105"/>
      <c r="E11" s="108"/>
      <c r="F11" s="106"/>
      <c r="G11" s="105"/>
      <c r="H11" s="105"/>
      <c r="I11" s="105"/>
      <c r="J11" s="105"/>
      <c r="K11" s="105"/>
      <c r="L11" s="105"/>
      <c r="M11" s="105"/>
      <c r="N11" s="105"/>
      <c r="O11" s="105"/>
      <c r="P11" s="105"/>
      <c r="Q11" s="105"/>
    </row>
    <row r="12" spans="2:31" x14ac:dyDescent="0.3">
      <c r="B12" s="109" t="s">
        <v>47</v>
      </c>
      <c r="E12" s="202"/>
      <c r="F12" s="110" t="s">
        <v>20</v>
      </c>
      <c r="G12" s="111">
        <f>EDATE(E12,12)-1</f>
        <v>365</v>
      </c>
      <c r="H12" s="112"/>
      <c r="I12" s="112"/>
      <c r="K12" s="113"/>
      <c r="L12" s="111"/>
    </row>
    <row r="13" spans="2:31" ht="31.95" customHeight="1" x14ac:dyDescent="0.3">
      <c r="B13" s="109"/>
      <c r="F13" s="221" t="s">
        <v>158</v>
      </c>
      <c r="G13" s="114" t="s">
        <v>58</v>
      </c>
      <c r="H13" s="115" t="s">
        <v>50</v>
      </c>
      <c r="I13" s="112"/>
      <c r="L13" s="112"/>
      <c r="R13" s="112"/>
      <c r="S13" s="112"/>
      <c r="W13" s="116"/>
      <c r="X13" s="116"/>
      <c r="Y13" s="116"/>
      <c r="Z13" s="116"/>
      <c r="AA13" s="116"/>
      <c r="AE13" s="117"/>
    </row>
    <row r="14" spans="2:31" x14ac:dyDescent="0.3">
      <c r="B14" s="109" t="s">
        <v>48</v>
      </c>
      <c r="F14" s="203"/>
      <c r="G14" s="223" t="e">
        <f>+F14/$F$18</f>
        <v>#DIV/0!</v>
      </c>
      <c r="H14" s="278" t="e">
        <f>+G14/$G$14</f>
        <v>#DIV/0!</v>
      </c>
      <c r="I14" s="118"/>
      <c r="L14" s="112"/>
      <c r="R14" s="112"/>
      <c r="S14" s="112"/>
      <c r="W14" s="116"/>
      <c r="X14" s="116"/>
      <c r="Y14" s="116"/>
      <c r="Z14" s="116"/>
      <c r="AA14" s="116"/>
      <c r="AE14" s="117"/>
    </row>
    <row r="15" spans="2:31" x14ac:dyDescent="0.3">
      <c r="B15" s="109" t="s">
        <v>74</v>
      </c>
      <c r="F15" s="203"/>
      <c r="G15" s="224" t="e">
        <f>+F15/$F$18</f>
        <v>#DIV/0!</v>
      </c>
      <c r="H15" s="278" t="e">
        <f>+G15/$G$14</f>
        <v>#DIV/0!</v>
      </c>
      <c r="I15" s="118"/>
      <c r="L15" s="112"/>
      <c r="R15" s="112"/>
      <c r="S15" s="112"/>
      <c r="W15" s="116"/>
      <c r="X15" s="116"/>
      <c r="Y15" s="116"/>
      <c r="Z15" s="116"/>
      <c r="AA15" s="116"/>
      <c r="AE15" s="117"/>
    </row>
    <row r="16" spans="2:31" x14ac:dyDescent="0.3">
      <c r="B16" s="109" t="s">
        <v>75</v>
      </c>
      <c r="F16" s="203"/>
      <c r="G16" s="224" t="e">
        <f>+F16/$F$18</f>
        <v>#DIV/0!</v>
      </c>
      <c r="H16" s="278" t="e">
        <f>+G16/$G$14</f>
        <v>#DIV/0!</v>
      </c>
      <c r="I16" s="118"/>
      <c r="L16" s="112"/>
      <c r="R16" s="112"/>
      <c r="S16" s="112"/>
      <c r="W16" s="116"/>
      <c r="X16" s="116"/>
      <c r="Y16" s="116"/>
      <c r="Z16" s="116"/>
      <c r="AA16" s="116"/>
      <c r="AE16" s="117"/>
    </row>
    <row r="17" spans="2:46" x14ac:dyDescent="0.3">
      <c r="B17" s="109" t="s">
        <v>103</v>
      </c>
      <c r="F17" s="119"/>
      <c r="G17" s="225"/>
      <c r="I17" s="119"/>
      <c r="J17" s="120"/>
      <c r="K17" s="111"/>
      <c r="L17" s="112"/>
      <c r="Q17" s="121"/>
      <c r="R17" s="112"/>
      <c r="S17" s="112"/>
      <c r="W17" s="116"/>
      <c r="X17" s="116"/>
      <c r="Y17" s="116"/>
      <c r="Z17" s="116"/>
      <c r="AA17" s="116"/>
      <c r="AE17" s="117"/>
    </row>
    <row r="18" spans="2:46" x14ac:dyDescent="0.3">
      <c r="B18" s="109" t="s">
        <v>49</v>
      </c>
      <c r="F18" s="222"/>
      <c r="I18" s="122"/>
      <c r="J18" s="120"/>
      <c r="K18" s="111"/>
      <c r="L18" s="112"/>
      <c r="R18" s="112"/>
      <c r="S18" s="112"/>
      <c r="W18" s="116"/>
      <c r="X18" s="116"/>
      <c r="Y18" s="116"/>
      <c r="Z18" s="116"/>
      <c r="AA18" s="116"/>
      <c r="AE18" s="117"/>
    </row>
    <row r="19" spans="2:46" x14ac:dyDescent="0.3">
      <c r="B19" s="109"/>
      <c r="F19" s="112"/>
      <c r="G19" s="122"/>
      <c r="H19" s="120"/>
      <c r="I19" s="120"/>
      <c r="J19" s="111"/>
      <c r="K19" s="120"/>
      <c r="L19" s="112"/>
      <c r="R19" s="112"/>
      <c r="S19" s="112"/>
      <c r="W19" s="116"/>
      <c r="X19" s="116"/>
      <c r="Y19" s="116"/>
      <c r="Z19" s="116"/>
      <c r="AA19" s="116"/>
      <c r="AE19" s="117"/>
    </row>
    <row r="20" spans="2:46" x14ac:dyDescent="0.3">
      <c r="B20" s="123" t="s">
        <v>97</v>
      </c>
      <c r="F20" s="112"/>
      <c r="G20" s="122"/>
      <c r="H20" s="120"/>
      <c r="I20" s="120"/>
      <c r="J20" s="111"/>
      <c r="K20" s="120"/>
      <c r="L20" s="112"/>
      <c r="R20" s="112"/>
      <c r="S20" s="112"/>
      <c r="W20" s="116"/>
      <c r="X20" s="116"/>
      <c r="Y20" s="116"/>
      <c r="Z20" s="116"/>
      <c r="AA20" s="116"/>
      <c r="AE20" s="117"/>
    </row>
    <row r="21" spans="2:46" x14ac:dyDescent="0.3">
      <c r="B21" s="109"/>
      <c r="E21" s="124" t="s">
        <v>79</v>
      </c>
      <c r="F21" s="125"/>
      <c r="G21" s="126"/>
      <c r="H21" s="127"/>
      <c r="I21" s="127"/>
      <c r="J21" s="128"/>
      <c r="K21" s="129" t="s">
        <v>52</v>
      </c>
      <c r="L21" s="130">
        <f>E5</f>
        <v>0</v>
      </c>
      <c r="M21" s="131" t="s">
        <v>20</v>
      </c>
      <c r="N21" s="131"/>
      <c r="O21" s="130">
        <f>EDATE(L21,12)-1</f>
        <v>365</v>
      </c>
      <c r="P21" s="128"/>
      <c r="Q21" s="128"/>
      <c r="R21" s="128"/>
      <c r="S21" s="132" t="s">
        <v>53</v>
      </c>
      <c r="T21" s="128">
        <f>ROUND((AVERAGE(L21,O21)-AVERAGE(E12,G12))/(365/12),0)</f>
        <v>-6</v>
      </c>
      <c r="U21" s="128" t="s">
        <v>54</v>
      </c>
      <c r="AE21" s="117"/>
    </row>
    <row r="22" spans="2:46" ht="29.25" customHeight="1" x14ac:dyDescent="0.3">
      <c r="B22" s="109"/>
      <c r="E22" s="133" t="s">
        <v>96</v>
      </c>
      <c r="F22" s="134"/>
      <c r="G22" s="135"/>
      <c r="H22" s="136"/>
      <c r="I22" s="137"/>
      <c r="J22" s="138" t="s">
        <v>55</v>
      </c>
      <c r="K22" s="139"/>
      <c r="L22" s="373" t="s">
        <v>78</v>
      </c>
      <c r="M22" s="374"/>
      <c r="N22" s="140"/>
      <c r="O22" s="133" t="s">
        <v>90</v>
      </c>
      <c r="P22" s="141"/>
      <c r="Q22" s="142"/>
      <c r="R22" s="133" t="s">
        <v>57</v>
      </c>
      <c r="S22" s="143"/>
      <c r="T22" s="143"/>
      <c r="V22" s="245"/>
      <c r="Z22" s="116"/>
      <c r="AA22" s="116"/>
      <c r="AC22" s="144"/>
      <c r="AD22" s="145"/>
      <c r="AE22" s="146"/>
    </row>
    <row r="23" spans="2:46" ht="34.5" customHeight="1" x14ac:dyDescent="0.3">
      <c r="B23" s="96"/>
      <c r="C23" s="147" t="s">
        <v>14</v>
      </c>
      <c r="E23" s="148" t="s">
        <v>19</v>
      </c>
      <c r="F23" s="148" t="s">
        <v>5</v>
      </c>
      <c r="G23" s="148" t="s">
        <v>7</v>
      </c>
      <c r="H23" s="149" t="s">
        <v>51</v>
      </c>
      <c r="I23" s="149"/>
      <c r="J23" s="150" t="s">
        <v>56</v>
      </c>
      <c r="K23" s="150" t="s">
        <v>32</v>
      </c>
      <c r="L23" s="150" t="s">
        <v>77</v>
      </c>
      <c r="M23" s="150" t="s">
        <v>76</v>
      </c>
      <c r="N23" s="150"/>
      <c r="O23" s="148" t="s">
        <v>5</v>
      </c>
      <c r="P23" s="148" t="s">
        <v>7</v>
      </c>
      <c r="Q23" s="149" t="s">
        <v>51</v>
      </c>
      <c r="R23" s="148" t="s">
        <v>5</v>
      </c>
      <c r="S23" s="148" t="s">
        <v>7</v>
      </c>
      <c r="T23" s="149" t="s">
        <v>58</v>
      </c>
      <c r="U23" s="149"/>
      <c r="Z23" s="116"/>
      <c r="AA23" s="116"/>
      <c r="AC23" s="151"/>
      <c r="AD23" s="151"/>
      <c r="AE23" s="151"/>
      <c r="AK23" s="150"/>
      <c r="AL23" s="152"/>
    </row>
    <row r="24" spans="2:46" x14ac:dyDescent="0.3">
      <c r="C24" s="96" t="s">
        <v>182</v>
      </c>
      <c r="E24" s="248"/>
      <c r="F24" s="226"/>
      <c r="G24" s="228"/>
      <c r="H24" s="231">
        <f t="shared" ref="H24:H29" si="0">F24*G24/12000</f>
        <v>0</v>
      </c>
      <c r="I24" s="153"/>
      <c r="J24" s="205"/>
      <c r="K24" s="205"/>
      <c r="L24" s="205"/>
      <c r="M24" s="205"/>
      <c r="N24" s="154"/>
      <c r="O24" s="229" t="e">
        <f t="shared" ref="O24:O29" si="1">F24*(M24)^($T$21/12)*J24</f>
        <v>#DIV/0!</v>
      </c>
      <c r="P24" s="231" t="e">
        <f t="shared" ref="P24:P29" si="2">G24*(L24)^($T$21/12)*K24</f>
        <v>#DIV/0!</v>
      </c>
      <c r="Q24" s="231" t="e">
        <f t="shared" ref="Q24:Q29" si="3">O24*P24/12000</f>
        <v>#DIV/0!</v>
      </c>
      <c r="R24" s="266"/>
      <c r="S24" s="234"/>
      <c r="T24" s="236">
        <f t="shared" ref="T24:T29" si="4">R24*S24/12000</f>
        <v>0</v>
      </c>
      <c r="U24" s="155"/>
      <c r="Z24" s="90"/>
      <c r="AA24" s="90"/>
      <c r="AB24" s="112"/>
      <c r="AC24" s="156"/>
      <c r="AD24" s="157"/>
      <c r="AE24" s="158"/>
      <c r="AF24" s="153"/>
      <c r="AG24" s="112"/>
      <c r="AH24" s="159"/>
      <c r="AI24" s="119"/>
      <c r="AJ24" s="159"/>
      <c r="AK24" s="153"/>
      <c r="AL24" s="153"/>
      <c r="AM24" s="153"/>
      <c r="AN24" s="160"/>
      <c r="AO24" s="161"/>
      <c r="AP24" s="119"/>
      <c r="AQ24" s="119"/>
      <c r="AR24" s="119"/>
      <c r="AS24" s="112"/>
      <c r="AT24" s="121"/>
    </row>
    <row r="25" spans="2:46" x14ac:dyDescent="0.3">
      <c r="C25" s="96" t="s">
        <v>38</v>
      </c>
      <c r="E25" s="248"/>
      <c r="F25" s="227"/>
      <c r="G25" s="250"/>
      <c r="H25" s="229">
        <f t="shared" si="0"/>
        <v>0</v>
      </c>
      <c r="I25" s="119"/>
      <c r="J25" s="205"/>
      <c r="K25" s="205"/>
      <c r="L25" s="205"/>
      <c r="M25" s="205"/>
      <c r="N25" s="154"/>
      <c r="O25" s="229" t="e">
        <f t="shared" si="1"/>
        <v>#DIV/0!</v>
      </c>
      <c r="P25" s="229" t="e">
        <f t="shared" si="2"/>
        <v>#DIV/0!</v>
      </c>
      <c r="Q25" s="229" t="e">
        <f t="shared" si="3"/>
        <v>#DIV/0!</v>
      </c>
      <c r="R25" s="266"/>
      <c r="S25" s="267"/>
      <c r="T25" s="235">
        <f t="shared" si="4"/>
        <v>0</v>
      </c>
      <c r="U25" s="162"/>
      <c r="Z25" s="90"/>
      <c r="AA25" s="90"/>
      <c r="AB25" s="112"/>
      <c r="AC25" s="156"/>
      <c r="AD25" s="157"/>
      <c r="AE25" s="158"/>
      <c r="AF25" s="119"/>
      <c r="AG25" s="112"/>
      <c r="AH25" s="159"/>
      <c r="AI25" s="119"/>
      <c r="AJ25" s="153"/>
      <c r="AK25" s="119"/>
      <c r="AL25" s="119"/>
      <c r="AM25" s="119"/>
      <c r="AN25" s="160"/>
      <c r="AO25" s="161"/>
      <c r="AP25" s="119"/>
      <c r="AQ25" s="119"/>
      <c r="AR25" s="119"/>
      <c r="AS25" s="112"/>
      <c r="AT25" s="121"/>
    </row>
    <row r="26" spans="2:46" x14ac:dyDescent="0.3">
      <c r="C26" s="93" t="s">
        <v>0</v>
      </c>
      <c r="E26" s="248"/>
      <c r="F26" s="227"/>
      <c r="G26" s="250"/>
      <c r="H26" s="229">
        <f t="shared" si="0"/>
        <v>0</v>
      </c>
      <c r="I26" s="119"/>
      <c r="J26" s="205"/>
      <c r="K26" s="205"/>
      <c r="L26" s="205"/>
      <c r="M26" s="205"/>
      <c r="N26" s="154"/>
      <c r="O26" s="229" t="e">
        <f t="shared" si="1"/>
        <v>#DIV/0!</v>
      </c>
      <c r="P26" s="229" t="e">
        <f t="shared" si="2"/>
        <v>#DIV/0!</v>
      </c>
      <c r="Q26" s="229" t="e">
        <f t="shared" si="3"/>
        <v>#DIV/0!</v>
      </c>
      <c r="R26" s="266"/>
      <c r="S26" s="267"/>
      <c r="T26" s="235">
        <f t="shared" si="4"/>
        <v>0</v>
      </c>
      <c r="U26" s="162"/>
      <c r="Z26" s="90"/>
      <c r="AA26" s="90"/>
      <c r="AB26" s="112"/>
      <c r="AC26" s="156"/>
      <c r="AD26" s="157"/>
      <c r="AE26" s="158"/>
      <c r="AF26" s="119"/>
      <c r="AG26" s="112"/>
      <c r="AH26" s="159"/>
      <c r="AI26" s="119"/>
      <c r="AJ26" s="159"/>
      <c r="AK26" s="119"/>
      <c r="AL26" s="119"/>
      <c r="AM26" s="119"/>
      <c r="AN26" s="160"/>
      <c r="AO26" s="160"/>
      <c r="AP26" s="119"/>
      <c r="AQ26" s="119"/>
      <c r="AR26" s="119"/>
      <c r="AS26" s="112"/>
      <c r="AT26" s="121"/>
    </row>
    <row r="27" spans="2:46" x14ac:dyDescent="0.3">
      <c r="C27" s="96" t="s">
        <v>37</v>
      </c>
      <c r="E27" s="248"/>
      <c r="F27" s="227"/>
      <c r="G27" s="250"/>
      <c r="H27" s="229">
        <f t="shared" si="0"/>
        <v>0</v>
      </c>
      <c r="I27" s="119"/>
      <c r="J27" s="205"/>
      <c r="K27" s="205"/>
      <c r="L27" s="205"/>
      <c r="M27" s="205"/>
      <c r="N27" s="154"/>
      <c r="O27" s="229" t="e">
        <f t="shared" si="1"/>
        <v>#DIV/0!</v>
      </c>
      <c r="P27" s="229" t="e">
        <f t="shared" si="2"/>
        <v>#DIV/0!</v>
      </c>
      <c r="Q27" s="229" t="e">
        <f t="shared" si="3"/>
        <v>#DIV/0!</v>
      </c>
      <c r="R27" s="266"/>
      <c r="S27" s="267"/>
      <c r="T27" s="235">
        <f t="shared" si="4"/>
        <v>0</v>
      </c>
      <c r="U27" s="162"/>
      <c r="V27" s="246"/>
      <c r="Z27" s="90"/>
      <c r="AA27" s="90"/>
      <c r="AB27" s="112"/>
      <c r="AC27" s="156"/>
      <c r="AD27" s="157"/>
      <c r="AE27" s="158"/>
      <c r="AF27" s="119"/>
      <c r="AG27" s="112"/>
      <c r="AH27" s="159"/>
      <c r="AI27" s="119"/>
      <c r="AJ27" s="153"/>
      <c r="AK27" s="119"/>
      <c r="AL27" s="119"/>
      <c r="AM27" s="119"/>
      <c r="AN27" s="160"/>
      <c r="AO27" s="161"/>
      <c r="AP27" s="119"/>
      <c r="AQ27" s="119"/>
      <c r="AR27" s="119"/>
      <c r="AS27" s="112"/>
      <c r="AT27" s="121"/>
    </row>
    <row r="28" spans="2:46" x14ac:dyDescent="0.3">
      <c r="C28" s="93" t="s">
        <v>1</v>
      </c>
      <c r="E28" s="248"/>
      <c r="F28" s="227"/>
      <c r="G28" s="250"/>
      <c r="H28" s="229">
        <f t="shared" si="0"/>
        <v>0</v>
      </c>
      <c r="I28" s="119"/>
      <c r="J28" s="205"/>
      <c r="K28" s="205"/>
      <c r="L28" s="205"/>
      <c r="M28" s="205"/>
      <c r="N28" s="154"/>
      <c r="O28" s="229" t="e">
        <f t="shared" si="1"/>
        <v>#DIV/0!</v>
      </c>
      <c r="P28" s="229" t="e">
        <f t="shared" si="2"/>
        <v>#DIV/0!</v>
      </c>
      <c r="Q28" s="229" t="e">
        <f t="shared" si="3"/>
        <v>#DIV/0!</v>
      </c>
      <c r="R28" s="266"/>
      <c r="S28" s="267"/>
      <c r="T28" s="235">
        <f t="shared" si="4"/>
        <v>0</v>
      </c>
      <c r="U28" s="162"/>
      <c r="Z28" s="90"/>
      <c r="AA28" s="90"/>
      <c r="AB28" s="112"/>
      <c r="AC28" s="156"/>
      <c r="AD28" s="157"/>
      <c r="AE28" s="158"/>
      <c r="AF28" s="119"/>
      <c r="AG28" s="112"/>
      <c r="AH28" s="159"/>
      <c r="AI28" s="119"/>
      <c r="AJ28" s="153"/>
      <c r="AK28" s="119"/>
      <c r="AL28" s="119"/>
      <c r="AM28" s="119"/>
      <c r="AN28" s="160"/>
      <c r="AO28" s="160"/>
      <c r="AP28" s="119"/>
      <c r="AQ28" s="119"/>
      <c r="AR28" s="119"/>
      <c r="AS28" s="112"/>
      <c r="AT28" s="121"/>
    </row>
    <row r="29" spans="2:46" ht="16.2" x14ac:dyDescent="0.45">
      <c r="C29" s="93" t="s">
        <v>41</v>
      </c>
      <c r="E29" s="248"/>
      <c r="F29" s="227"/>
      <c r="G29" s="250"/>
      <c r="H29" s="230">
        <f t="shared" si="0"/>
        <v>0</v>
      </c>
      <c r="I29" s="163"/>
      <c r="J29" s="205"/>
      <c r="K29" s="205"/>
      <c r="L29" s="205"/>
      <c r="M29" s="205"/>
      <c r="N29" s="154"/>
      <c r="O29" s="229" t="e">
        <f t="shared" si="1"/>
        <v>#DIV/0!</v>
      </c>
      <c r="P29" s="229" t="e">
        <f t="shared" si="2"/>
        <v>#DIV/0!</v>
      </c>
      <c r="Q29" s="230" t="e">
        <f t="shared" si="3"/>
        <v>#DIV/0!</v>
      </c>
      <c r="R29" s="266"/>
      <c r="S29" s="267"/>
      <c r="T29" s="230">
        <f t="shared" si="4"/>
        <v>0</v>
      </c>
      <c r="U29" s="163"/>
      <c r="Z29" s="90"/>
      <c r="AA29" s="90"/>
      <c r="AB29" s="112"/>
      <c r="AC29" s="156"/>
      <c r="AD29" s="157"/>
      <c r="AE29" s="158"/>
      <c r="AF29" s="119"/>
      <c r="AG29" s="112"/>
      <c r="AH29" s="159"/>
      <c r="AI29" s="119"/>
      <c r="AJ29" s="153"/>
      <c r="AK29" s="163"/>
      <c r="AL29" s="119"/>
      <c r="AM29" s="163"/>
      <c r="AN29" s="160"/>
      <c r="AO29" s="160"/>
      <c r="AP29" s="119"/>
      <c r="AQ29" s="119"/>
      <c r="AR29" s="119"/>
      <c r="AS29" s="112"/>
      <c r="AT29" s="121"/>
    </row>
    <row r="30" spans="2:46" x14ac:dyDescent="0.3">
      <c r="C30" s="93" t="s">
        <v>3</v>
      </c>
      <c r="F30" s="117"/>
      <c r="H30" s="232">
        <f>SUM(H24:H29)</f>
        <v>0</v>
      </c>
      <c r="I30" s="153"/>
      <c r="L30" s="153"/>
      <c r="O30" s="161"/>
      <c r="P30" s="233"/>
      <c r="Q30" s="231" t="e">
        <f>SUM(Q24:Q29)</f>
        <v>#DIV/0!</v>
      </c>
      <c r="R30" s="160"/>
      <c r="S30" s="90"/>
      <c r="T30" s="231">
        <f>SUM(T24:T29)</f>
        <v>0</v>
      </c>
      <c r="Z30" s="116"/>
      <c r="AA30" s="116"/>
      <c r="AB30" s="112"/>
      <c r="AC30" s="105"/>
      <c r="AD30" s="105"/>
      <c r="AE30" s="105"/>
      <c r="AF30" s="119"/>
      <c r="AG30" s="112"/>
      <c r="AH30" s="112"/>
      <c r="AI30" s="122"/>
      <c r="AJ30" s="164"/>
      <c r="AK30" s="153"/>
      <c r="AL30" s="112"/>
      <c r="AM30" s="153"/>
      <c r="AN30" s="119"/>
      <c r="AO30" s="119"/>
      <c r="AP30" s="112"/>
      <c r="AQ30" s="112"/>
      <c r="AR30" s="153"/>
      <c r="AS30" s="112"/>
    </row>
    <row r="31" spans="2:46" ht="16.2" x14ac:dyDescent="0.45">
      <c r="F31" s="117"/>
      <c r="H31" s="162"/>
      <c r="I31" s="162"/>
      <c r="R31" s="161"/>
      <c r="S31" s="161"/>
      <c r="V31" s="247" t="s">
        <v>59</v>
      </c>
      <c r="W31" s="165"/>
      <c r="X31" s="166" t="s">
        <v>80</v>
      </c>
      <c r="AB31" s="112"/>
      <c r="AC31" s="112"/>
      <c r="AD31" s="112"/>
      <c r="AE31" s="90"/>
      <c r="AF31" s="119"/>
      <c r="AG31" s="112"/>
      <c r="AH31" s="159"/>
      <c r="AI31" s="119"/>
      <c r="AJ31" s="159"/>
    </row>
    <row r="32" spans="2:46" x14ac:dyDescent="0.3">
      <c r="B32" s="167" t="s">
        <v>98</v>
      </c>
      <c r="C32" s="167"/>
      <c r="H32" s="93" t="s">
        <v>91</v>
      </c>
      <c r="P32" s="162"/>
      <c r="Q32" s="268"/>
      <c r="T32" s="279">
        <f>1-Q32</f>
        <v>1</v>
      </c>
      <c r="V32" s="231" t="e">
        <f>Q30*Q32+(1-Q32)*T30</f>
        <v>#DIV/0!</v>
      </c>
      <c r="X32" s="118" t="e">
        <f>+$X$47*V32</f>
        <v>#DIV/0!</v>
      </c>
      <c r="Z32" s="161"/>
      <c r="AA32" s="161"/>
      <c r="AB32" s="112"/>
      <c r="AC32" s="112"/>
      <c r="AD32" s="112"/>
      <c r="AE32" s="90"/>
      <c r="AF32" s="119"/>
      <c r="AG32" s="112"/>
      <c r="AH32" s="159"/>
      <c r="AI32" s="119"/>
      <c r="AJ32" s="159"/>
    </row>
    <row r="33" spans="6:36" ht="16.2" x14ac:dyDescent="0.45">
      <c r="J33" s="93" t="s">
        <v>39</v>
      </c>
      <c r="V33" s="265"/>
      <c r="W33" s="169"/>
      <c r="AB33" s="112"/>
      <c r="AC33" s="112"/>
      <c r="AD33" s="112"/>
      <c r="AE33" s="90"/>
      <c r="AF33" s="119"/>
      <c r="AG33" s="112"/>
      <c r="AH33" s="159"/>
      <c r="AI33" s="119"/>
      <c r="AJ33" s="159"/>
    </row>
    <row r="34" spans="6:36" x14ac:dyDescent="0.3">
      <c r="J34" s="93" t="s">
        <v>61</v>
      </c>
      <c r="P34" s="162"/>
      <c r="S34" s="170"/>
      <c r="V34" s="231" t="e">
        <f>+V32*V33</f>
        <v>#DIV/0!</v>
      </c>
      <c r="W34" s="161"/>
      <c r="X34" s="118" t="e">
        <f>+$X$47*V34</f>
        <v>#DIV/0!</v>
      </c>
      <c r="AB34" s="112"/>
      <c r="AC34" s="112"/>
      <c r="AD34" s="112"/>
      <c r="AE34" s="90"/>
      <c r="AF34" s="119"/>
      <c r="AG34" s="112"/>
      <c r="AH34" s="159"/>
      <c r="AI34" s="119"/>
      <c r="AJ34" s="159"/>
    </row>
    <row r="35" spans="6:36" ht="16.2" x14ac:dyDescent="0.45">
      <c r="J35" s="93" t="s">
        <v>99</v>
      </c>
      <c r="P35" s="162"/>
      <c r="V35" s="370"/>
      <c r="W35" s="161"/>
      <c r="X35" s="237">
        <f>+$X$47*V35</f>
        <v>0</v>
      </c>
      <c r="AB35" s="112"/>
      <c r="AC35" s="112"/>
      <c r="AD35" s="112"/>
      <c r="AE35" s="90"/>
      <c r="AF35" s="119"/>
      <c r="AG35" s="112"/>
      <c r="AH35" s="159"/>
      <c r="AI35" s="119"/>
      <c r="AJ35" s="159"/>
    </row>
    <row r="36" spans="6:36" x14ac:dyDescent="0.3">
      <c r="J36" s="93" t="s">
        <v>73</v>
      </c>
      <c r="P36" s="162"/>
      <c r="V36" s="241" t="e">
        <f>+V34-V35</f>
        <v>#DIV/0!</v>
      </c>
      <c r="W36" s="161"/>
      <c r="X36" s="118" t="e">
        <f>+$X$47*V36</f>
        <v>#DIV/0!</v>
      </c>
      <c r="AB36" s="112"/>
      <c r="AC36" s="112"/>
      <c r="AD36" s="112"/>
      <c r="AE36" s="90"/>
      <c r="AF36" s="119"/>
      <c r="AG36" s="112"/>
      <c r="AH36" s="159"/>
      <c r="AI36" s="119"/>
      <c r="AJ36" s="159"/>
    </row>
    <row r="37" spans="6:36" ht="16.2" x14ac:dyDescent="0.45">
      <c r="J37" s="93" t="s">
        <v>60</v>
      </c>
      <c r="P37" s="162"/>
      <c r="V37" s="371"/>
      <c r="W37" s="161"/>
      <c r="X37" s="369">
        <f>+$X$47*V37</f>
        <v>0</v>
      </c>
      <c r="AB37" s="112"/>
      <c r="AC37" s="112"/>
      <c r="AD37" s="112"/>
      <c r="AE37" s="90"/>
      <c r="AF37" s="119"/>
      <c r="AG37" s="112"/>
      <c r="AH37" s="159"/>
      <c r="AI37" s="119"/>
      <c r="AJ37" s="159"/>
    </row>
    <row r="38" spans="6:36" x14ac:dyDescent="0.3">
      <c r="H38" s="93" t="s">
        <v>62</v>
      </c>
      <c r="V38" s="240" t="e">
        <f>+V34-V35-V37</f>
        <v>#DIV/0!</v>
      </c>
      <c r="W38" s="161"/>
      <c r="X38" s="118" t="e">
        <f>+$X$47*V38</f>
        <v>#DIV/0!</v>
      </c>
      <c r="AB38" s="112"/>
      <c r="AC38" s="112"/>
      <c r="AD38" s="112"/>
      <c r="AE38" s="90"/>
      <c r="AF38" s="119"/>
      <c r="AG38" s="112"/>
      <c r="AH38" s="159"/>
      <c r="AI38" s="119"/>
      <c r="AJ38" s="159"/>
    </row>
    <row r="39" spans="6:36" ht="6.75" customHeight="1" x14ac:dyDescent="0.3">
      <c r="W39" s="161"/>
      <c r="X39" s="168"/>
      <c r="AB39" s="112"/>
      <c r="AC39" s="112"/>
      <c r="AD39" s="112"/>
      <c r="AE39" s="90"/>
      <c r="AF39" s="119"/>
      <c r="AG39" s="112"/>
      <c r="AH39" s="159"/>
      <c r="AI39" s="119"/>
      <c r="AJ39" s="159"/>
    </row>
    <row r="40" spans="6:36" x14ac:dyDescent="0.3">
      <c r="H40" s="93" t="s">
        <v>22</v>
      </c>
      <c r="T40" s="268"/>
      <c r="V40" s="242" t="e">
        <f>+T40*$V$43</f>
        <v>#DIV/0!</v>
      </c>
      <c r="W40" s="161"/>
      <c r="X40" s="238" t="e">
        <f>+$X$47*V40</f>
        <v>#DIV/0!</v>
      </c>
      <c r="AB40" s="112"/>
      <c r="AC40" s="112"/>
      <c r="AD40" s="112"/>
      <c r="AE40" s="90"/>
      <c r="AF40" s="119"/>
      <c r="AG40" s="112"/>
      <c r="AH40" s="159"/>
      <c r="AI40" s="119"/>
      <c r="AJ40" s="159"/>
    </row>
    <row r="41" spans="6:36" x14ac:dyDescent="0.3">
      <c r="H41" s="93" t="s">
        <v>23</v>
      </c>
      <c r="T41" s="268"/>
      <c r="V41" s="243" t="e">
        <f>+T41*$V$43</f>
        <v>#DIV/0!</v>
      </c>
      <c r="W41" s="161"/>
      <c r="X41" s="239" t="e">
        <f>+$X$47*V41</f>
        <v>#DIV/0!</v>
      </c>
      <c r="AB41" s="112"/>
      <c r="AC41" s="112"/>
      <c r="AD41" s="112"/>
      <c r="AE41" s="90"/>
      <c r="AF41" s="119"/>
      <c r="AG41" s="112"/>
      <c r="AH41" s="159"/>
      <c r="AI41" s="119"/>
      <c r="AJ41" s="159"/>
    </row>
    <row r="42" spans="6:36" ht="16.2" x14ac:dyDescent="0.45">
      <c r="H42" s="93" t="s">
        <v>104</v>
      </c>
      <c r="T42" s="268"/>
      <c r="V42" s="244" t="e">
        <f>+T42*$V$43</f>
        <v>#DIV/0!</v>
      </c>
      <c r="W42" s="161"/>
      <c r="X42" s="237" t="e">
        <f>+$X$47*V42</f>
        <v>#DIV/0!</v>
      </c>
      <c r="AB42" s="112"/>
      <c r="AC42" s="112"/>
      <c r="AD42" s="112"/>
      <c r="AE42" s="90"/>
      <c r="AF42" s="119"/>
      <c r="AG42" s="112"/>
      <c r="AH42" s="159"/>
      <c r="AI42" s="119"/>
      <c r="AJ42" s="159"/>
    </row>
    <row r="43" spans="6:36" x14ac:dyDescent="0.3">
      <c r="H43" s="93" t="s">
        <v>63</v>
      </c>
      <c r="P43" s="162"/>
      <c r="V43" s="236" t="e">
        <f>($V$38/(1-T40-T41-T42))</f>
        <v>#DIV/0!</v>
      </c>
      <c r="W43" s="161"/>
      <c r="X43" s="118" t="e">
        <f>+$X$47*V43</f>
        <v>#DIV/0!</v>
      </c>
      <c r="AB43" s="112"/>
      <c r="AC43" s="112"/>
      <c r="AD43" s="112"/>
      <c r="AE43" s="90"/>
      <c r="AF43" s="119"/>
      <c r="AG43" s="112"/>
      <c r="AH43" s="159"/>
      <c r="AI43" s="119"/>
      <c r="AJ43" s="159"/>
    </row>
    <row r="44" spans="6:36" x14ac:dyDescent="0.3">
      <c r="H44" s="93" t="s">
        <v>105</v>
      </c>
      <c r="P44" s="162"/>
      <c r="V44" s="228"/>
      <c r="W44" s="161"/>
      <c r="X44" s="168"/>
      <c r="AA44" s="171"/>
      <c r="AB44" s="112"/>
      <c r="AC44" s="112"/>
      <c r="AD44" s="112"/>
      <c r="AE44" s="90"/>
      <c r="AF44" s="119"/>
      <c r="AG44" s="112"/>
      <c r="AH44" s="159"/>
      <c r="AI44" s="119"/>
      <c r="AJ44" s="159"/>
    </row>
    <row r="45" spans="6:36" x14ac:dyDescent="0.3">
      <c r="J45" s="93" t="s">
        <v>64</v>
      </c>
      <c r="P45" s="162"/>
      <c r="V45" s="277" t="e">
        <f>((V43-G14)/G14)</f>
        <v>#DIV/0!</v>
      </c>
      <c r="W45" s="161"/>
      <c r="X45" s="161"/>
      <c r="AB45" s="112"/>
      <c r="AC45" s="112"/>
      <c r="AD45" s="112"/>
      <c r="AE45" s="90"/>
      <c r="AF45" s="119"/>
      <c r="AG45" s="112"/>
      <c r="AH45" s="159"/>
      <c r="AI45" s="119"/>
      <c r="AJ45" s="159"/>
    </row>
    <row r="46" spans="6:36" x14ac:dyDescent="0.3">
      <c r="J46" s="93" t="s">
        <v>65</v>
      </c>
      <c r="P46" s="162"/>
      <c r="V46" s="277" t="e">
        <f>(1+V45)^(1/(T21/12))-1</f>
        <v>#DIV/0!</v>
      </c>
      <c r="W46" s="161"/>
      <c r="X46" s="161"/>
      <c r="AB46" s="112"/>
      <c r="AC46" s="112"/>
      <c r="AD46" s="112"/>
      <c r="AE46" s="90"/>
      <c r="AF46" s="119"/>
      <c r="AG46" s="112"/>
      <c r="AH46" s="159"/>
      <c r="AI46" s="119"/>
      <c r="AJ46" s="159"/>
    </row>
    <row r="47" spans="6:36" x14ac:dyDescent="0.3">
      <c r="H47" s="172" t="s">
        <v>6</v>
      </c>
      <c r="I47" s="172"/>
      <c r="V47" s="162"/>
      <c r="W47" s="161"/>
      <c r="X47" s="204"/>
      <c r="AB47" s="112"/>
      <c r="AC47" s="112"/>
      <c r="AD47" s="112"/>
      <c r="AE47" s="90"/>
      <c r="AF47" s="119"/>
      <c r="AG47" s="112"/>
      <c r="AH47" s="159"/>
      <c r="AI47" s="119"/>
      <c r="AJ47" s="159"/>
    </row>
    <row r="48" spans="6:36" x14ac:dyDescent="0.3">
      <c r="F48" s="117"/>
      <c r="H48" s="162"/>
      <c r="I48" s="162"/>
      <c r="Q48" s="162"/>
      <c r="R48" s="161"/>
      <c r="S48" s="161"/>
      <c r="AB48" s="112"/>
      <c r="AC48" s="112"/>
      <c r="AD48" s="112"/>
      <c r="AE48" s="90"/>
      <c r="AF48" s="119"/>
      <c r="AG48" s="112"/>
      <c r="AH48" s="159"/>
      <c r="AI48" s="119"/>
      <c r="AJ48" s="159"/>
    </row>
    <row r="49" spans="2:22" ht="48.75" customHeight="1" x14ac:dyDescent="0.3">
      <c r="B49" s="372" t="s">
        <v>21</v>
      </c>
      <c r="C49" s="372"/>
      <c r="D49" s="372"/>
      <c r="E49" s="372"/>
      <c r="F49" s="372"/>
      <c r="G49" s="372"/>
      <c r="H49" s="372"/>
      <c r="I49" s="372"/>
      <c r="J49" s="372"/>
      <c r="K49" s="372"/>
      <c r="L49" s="372"/>
      <c r="M49" s="372"/>
      <c r="N49" s="372"/>
      <c r="O49" s="372"/>
      <c r="P49" s="372"/>
      <c r="Q49" s="372"/>
      <c r="R49" s="96"/>
      <c r="S49" s="96"/>
    </row>
    <row r="50" spans="2:22" x14ac:dyDescent="0.3">
      <c r="F50" s="173"/>
      <c r="G50" s="90"/>
      <c r="H50" s="90"/>
      <c r="I50" s="90"/>
      <c r="J50" s="96"/>
      <c r="M50" s="106"/>
      <c r="N50" s="106"/>
      <c r="O50" s="105"/>
      <c r="P50" s="105"/>
      <c r="Q50" s="105"/>
      <c r="R50" s="96"/>
      <c r="S50" s="96"/>
    </row>
    <row r="51" spans="2:22" x14ac:dyDescent="0.3">
      <c r="J51" s="96"/>
      <c r="M51" s="106"/>
      <c r="N51" s="106"/>
      <c r="O51" s="105"/>
      <c r="P51" s="105"/>
      <c r="Q51" s="105"/>
      <c r="R51" s="96"/>
      <c r="S51" s="96"/>
    </row>
    <row r="52" spans="2:22" x14ac:dyDescent="0.3">
      <c r="J52" s="96"/>
      <c r="M52" s="106"/>
      <c r="N52" s="106"/>
      <c r="O52" s="105"/>
      <c r="P52" s="105"/>
      <c r="Q52" s="105"/>
      <c r="R52" s="96"/>
      <c r="S52" s="96"/>
    </row>
    <row r="53" spans="2:22" x14ac:dyDescent="0.3">
      <c r="B53" s="96"/>
      <c r="G53" s="155"/>
      <c r="H53" s="96"/>
      <c r="I53" s="96"/>
      <c r="J53" s="96"/>
      <c r="M53" s="106"/>
      <c r="N53" s="106"/>
      <c r="O53" s="105"/>
      <c r="P53" s="105"/>
      <c r="Q53" s="105"/>
      <c r="R53" s="96"/>
      <c r="S53" s="96"/>
    </row>
    <row r="54" spans="2:22" x14ac:dyDescent="0.3">
      <c r="B54" s="96"/>
      <c r="G54" s="155"/>
      <c r="H54" s="96"/>
      <c r="I54" s="96"/>
      <c r="J54" s="96"/>
      <c r="M54" s="106"/>
      <c r="N54" s="106"/>
      <c r="O54" s="105"/>
      <c r="P54" s="105"/>
      <c r="Q54" s="105"/>
      <c r="R54" s="96"/>
      <c r="S54" s="96"/>
    </row>
    <row r="55" spans="2:22" x14ac:dyDescent="0.3">
      <c r="B55" s="174"/>
      <c r="C55" s="112"/>
      <c r="D55" s="112"/>
      <c r="E55" s="112"/>
      <c r="F55" s="112"/>
      <c r="G55" s="175"/>
      <c r="H55" s="120"/>
      <c r="I55" s="120"/>
      <c r="J55" s="120"/>
      <c r="K55" s="112"/>
      <c r="L55" s="112"/>
      <c r="M55" s="176"/>
      <c r="N55" s="176"/>
      <c r="O55" s="112"/>
      <c r="P55" s="112"/>
    </row>
    <row r="56" spans="2:22" x14ac:dyDescent="0.3">
      <c r="B56" s="112"/>
      <c r="C56" s="112"/>
      <c r="D56" s="112"/>
      <c r="E56" s="112"/>
      <c r="F56" s="112"/>
      <c r="G56" s="175"/>
      <c r="H56" s="120"/>
      <c r="I56" s="120"/>
      <c r="J56" s="120"/>
      <c r="K56" s="112"/>
      <c r="L56" s="112"/>
      <c r="M56" s="176"/>
      <c r="N56" s="176"/>
      <c r="O56" s="112"/>
      <c r="P56" s="112"/>
    </row>
    <row r="57" spans="2:22" x14ac:dyDescent="0.3">
      <c r="B57" s="177"/>
      <c r="C57" s="112"/>
      <c r="D57" s="112"/>
      <c r="E57" s="112"/>
      <c r="F57" s="112"/>
      <c r="G57" s="170"/>
      <c r="H57" s="120"/>
      <c r="I57" s="120"/>
      <c r="J57" s="112"/>
      <c r="K57" s="112"/>
      <c r="L57" s="112"/>
      <c r="M57" s="176"/>
      <c r="N57" s="176"/>
      <c r="O57" s="112"/>
      <c r="P57" s="112"/>
    </row>
    <row r="58" spans="2:22" x14ac:dyDescent="0.3">
      <c r="B58" s="112"/>
      <c r="C58" s="112"/>
      <c r="D58" s="112"/>
      <c r="E58" s="112"/>
      <c r="F58" s="112"/>
      <c r="G58" s="153"/>
      <c r="H58" s="120"/>
      <c r="I58" s="120"/>
      <c r="J58" s="112"/>
      <c r="K58" s="112"/>
      <c r="L58" s="112"/>
      <c r="M58" s="176"/>
      <c r="N58" s="176"/>
      <c r="O58" s="112"/>
      <c r="P58" s="112"/>
    </row>
    <row r="59" spans="2:22" x14ac:dyDescent="0.3">
      <c r="B59" s="120"/>
      <c r="C59" s="112"/>
      <c r="D59" s="112"/>
      <c r="E59" s="112"/>
      <c r="F59" s="112"/>
      <c r="G59" s="153"/>
      <c r="H59" s="120"/>
      <c r="I59" s="120"/>
      <c r="J59" s="112"/>
      <c r="K59" s="112"/>
      <c r="L59" s="112"/>
      <c r="M59" s="176"/>
      <c r="N59" s="176"/>
      <c r="O59" s="112"/>
      <c r="P59" s="112"/>
    </row>
    <row r="60" spans="2:22" x14ac:dyDescent="0.3">
      <c r="B60" s="116"/>
      <c r="C60" s="116"/>
      <c r="D60" s="116"/>
      <c r="E60" s="116"/>
      <c r="F60" s="178"/>
      <c r="G60" s="116"/>
      <c r="H60" s="116"/>
      <c r="I60" s="116"/>
      <c r="J60" s="116"/>
      <c r="K60" s="116"/>
      <c r="L60" s="116"/>
      <c r="M60" s="116"/>
      <c r="N60" s="116"/>
      <c r="O60" s="116"/>
      <c r="P60" s="116"/>
      <c r="Q60" s="116"/>
      <c r="R60" s="116"/>
      <c r="S60" s="116"/>
      <c r="T60" s="116"/>
      <c r="U60" s="116"/>
      <c r="V60" s="116"/>
    </row>
    <row r="61" spans="2:22" x14ac:dyDescent="0.3">
      <c r="B61" s="179"/>
      <c r="C61" s="116"/>
      <c r="D61" s="116"/>
      <c r="E61" s="116"/>
      <c r="F61" s="178"/>
      <c r="G61" s="116"/>
      <c r="H61" s="116"/>
      <c r="I61" s="116"/>
      <c r="J61" s="116"/>
      <c r="K61" s="116"/>
      <c r="L61" s="116"/>
      <c r="M61" s="116"/>
      <c r="N61" s="116"/>
      <c r="O61" s="116"/>
      <c r="P61" s="116"/>
      <c r="Q61" s="116"/>
      <c r="R61" s="116"/>
      <c r="S61" s="116"/>
      <c r="T61" s="116"/>
      <c r="U61" s="116"/>
      <c r="V61" s="116"/>
    </row>
    <row r="62" spans="2:22" x14ac:dyDescent="0.3">
      <c r="B62" s="116"/>
      <c r="C62" s="116"/>
      <c r="D62" s="116"/>
      <c r="E62" s="116"/>
      <c r="F62" s="178"/>
      <c r="G62" s="116"/>
      <c r="H62" s="116"/>
      <c r="I62" s="116"/>
      <c r="J62" s="116"/>
      <c r="K62" s="116"/>
      <c r="L62" s="116"/>
      <c r="M62" s="116"/>
      <c r="N62" s="116"/>
      <c r="O62" s="116"/>
      <c r="P62" s="116"/>
      <c r="Q62" s="116"/>
      <c r="R62" s="116"/>
      <c r="S62" s="116"/>
      <c r="T62" s="116"/>
      <c r="U62" s="116"/>
      <c r="V62" s="116"/>
    </row>
    <row r="63" spans="2:22" x14ac:dyDescent="0.3">
      <c r="B63" s="116"/>
      <c r="C63" s="116"/>
      <c r="D63" s="116"/>
      <c r="E63" s="116"/>
      <c r="F63" s="178"/>
      <c r="G63" s="116"/>
      <c r="H63" s="116"/>
      <c r="I63" s="116"/>
      <c r="J63" s="116"/>
      <c r="K63" s="116"/>
      <c r="L63" s="116"/>
      <c r="M63" s="116"/>
      <c r="N63" s="116"/>
      <c r="O63" s="116"/>
      <c r="P63" s="116"/>
      <c r="Q63" s="116"/>
      <c r="R63" s="116"/>
      <c r="S63" s="116"/>
      <c r="T63" s="116"/>
      <c r="U63" s="116"/>
      <c r="V63" s="116"/>
    </row>
    <row r="64" spans="2:22" x14ac:dyDescent="0.3">
      <c r="B64" s="116"/>
      <c r="C64" s="116"/>
      <c r="D64" s="116"/>
      <c r="E64" s="116"/>
      <c r="F64" s="180"/>
      <c r="G64" s="180"/>
      <c r="H64" s="180"/>
      <c r="I64" s="180"/>
      <c r="J64" s="180"/>
      <c r="K64" s="180"/>
      <c r="L64" s="180"/>
      <c r="M64" s="180"/>
      <c r="N64" s="180"/>
      <c r="O64" s="180"/>
      <c r="P64" s="180"/>
      <c r="Q64" s="180"/>
      <c r="R64" s="116"/>
      <c r="S64" s="116"/>
      <c r="T64" s="116"/>
      <c r="U64" s="116"/>
      <c r="V64" s="116"/>
    </row>
    <row r="65" spans="1:22" x14ac:dyDescent="0.3">
      <c r="A65" s="109"/>
      <c r="B65" s="116"/>
      <c r="C65" s="116"/>
      <c r="D65" s="116"/>
      <c r="E65" s="116"/>
      <c r="F65" s="181"/>
      <c r="G65" s="181"/>
      <c r="H65" s="181"/>
      <c r="I65" s="181"/>
      <c r="J65" s="181"/>
      <c r="K65" s="181"/>
      <c r="L65" s="181"/>
      <c r="M65" s="181"/>
      <c r="N65" s="181"/>
      <c r="O65" s="181"/>
      <c r="P65" s="181"/>
      <c r="Q65" s="181"/>
      <c r="R65" s="116"/>
      <c r="S65" s="116"/>
      <c r="T65" s="116"/>
      <c r="U65" s="116"/>
      <c r="V65" s="116"/>
    </row>
    <row r="66" spans="1:22" x14ac:dyDescent="0.3">
      <c r="A66" s="109"/>
      <c r="B66" s="116"/>
      <c r="C66" s="116"/>
      <c r="D66" s="116"/>
      <c r="E66" s="116"/>
      <c r="F66" s="181"/>
      <c r="G66" s="181"/>
      <c r="H66" s="181"/>
      <c r="I66" s="181"/>
      <c r="J66" s="181"/>
      <c r="K66" s="181"/>
      <c r="L66" s="181"/>
      <c r="M66" s="181"/>
      <c r="N66" s="181"/>
      <c r="O66" s="181"/>
      <c r="P66" s="181"/>
      <c r="Q66" s="181"/>
      <c r="R66" s="116"/>
      <c r="S66" s="116"/>
      <c r="T66" s="116"/>
      <c r="U66" s="116"/>
      <c r="V66" s="116"/>
    </row>
    <row r="67" spans="1:22" x14ac:dyDescent="0.3">
      <c r="A67" s="109"/>
      <c r="B67" s="116"/>
      <c r="C67" s="116"/>
      <c r="D67" s="116"/>
      <c r="E67" s="116"/>
      <c r="F67" s="181"/>
      <c r="G67" s="181"/>
      <c r="H67" s="181"/>
      <c r="I67" s="181"/>
      <c r="J67" s="181"/>
      <c r="K67" s="181"/>
      <c r="L67" s="181"/>
      <c r="M67" s="181"/>
      <c r="N67" s="181"/>
      <c r="O67" s="181"/>
      <c r="P67" s="181"/>
      <c r="Q67" s="181"/>
      <c r="R67" s="116"/>
      <c r="S67" s="116"/>
      <c r="T67" s="116"/>
      <c r="U67" s="116"/>
      <c r="V67" s="116"/>
    </row>
    <row r="68" spans="1:22" x14ac:dyDescent="0.3">
      <c r="A68" s="109"/>
      <c r="B68" s="116"/>
      <c r="C68" s="116"/>
      <c r="D68" s="116"/>
      <c r="E68" s="116"/>
      <c r="F68" s="182"/>
      <c r="G68" s="182"/>
      <c r="H68" s="182"/>
      <c r="I68" s="182"/>
      <c r="J68" s="182"/>
      <c r="K68" s="182"/>
      <c r="L68" s="182"/>
      <c r="M68" s="182"/>
      <c r="N68" s="182"/>
      <c r="O68" s="182"/>
      <c r="P68" s="182"/>
      <c r="Q68" s="182"/>
      <c r="R68" s="116"/>
      <c r="S68" s="116"/>
      <c r="T68" s="116"/>
      <c r="U68" s="116"/>
      <c r="V68" s="116"/>
    </row>
    <row r="69" spans="1:22" x14ac:dyDescent="0.3">
      <c r="A69" s="109"/>
      <c r="B69" s="183"/>
      <c r="C69" s="116"/>
      <c r="D69" s="116"/>
      <c r="E69" s="116"/>
      <c r="F69" s="116"/>
      <c r="G69" s="116"/>
      <c r="H69" s="116"/>
      <c r="I69" s="116"/>
      <c r="J69" s="116"/>
      <c r="K69" s="116"/>
      <c r="L69" s="116"/>
      <c r="M69" s="116"/>
      <c r="N69" s="116"/>
      <c r="O69" s="116"/>
      <c r="P69" s="116"/>
      <c r="Q69" s="116"/>
      <c r="R69" s="116"/>
      <c r="S69" s="116"/>
      <c r="T69" s="116"/>
      <c r="U69" s="116"/>
      <c r="V69" s="116"/>
    </row>
    <row r="70" spans="1:22" x14ac:dyDescent="0.3">
      <c r="A70" s="109"/>
      <c r="B70" s="183"/>
      <c r="C70" s="116"/>
      <c r="D70" s="116"/>
      <c r="E70" s="116"/>
      <c r="F70" s="116"/>
      <c r="G70" s="116"/>
      <c r="H70" s="116"/>
      <c r="I70" s="116"/>
      <c r="J70" s="116"/>
      <c r="K70" s="116"/>
      <c r="L70" s="116"/>
      <c r="M70" s="116"/>
      <c r="N70" s="116"/>
      <c r="O70" s="116"/>
      <c r="P70" s="116"/>
      <c r="Q70" s="116"/>
      <c r="R70" s="116"/>
      <c r="S70" s="116"/>
      <c r="T70" s="116"/>
      <c r="U70" s="116"/>
      <c r="V70" s="116"/>
    </row>
    <row r="71" spans="1:22" x14ac:dyDescent="0.3">
      <c r="A71" s="109"/>
      <c r="B71" s="183"/>
      <c r="C71" s="178"/>
      <c r="D71" s="116"/>
      <c r="E71" s="116"/>
      <c r="F71" s="184"/>
      <c r="G71" s="90"/>
      <c r="H71" s="90"/>
      <c r="I71" s="90"/>
      <c r="J71" s="90"/>
      <c r="K71" s="90"/>
      <c r="L71" s="90"/>
      <c r="M71" s="90"/>
      <c r="N71" s="90"/>
      <c r="O71" s="90"/>
      <c r="P71" s="90"/>
      <c r="Q71" s="90"/>
      <c r="R71" s="116"/>
      <c r="S71" s="116"/>
      <c r="T71" s="116"/>
      <c r="U71" s="116"/>
      <c r="V71" s="116"/>
    </row>
    <row r="72" spans="1:22" x14ac:dyDescent="0.3">
      <c r="A72" s="109"/>
      <c r="B72" s="183"/>
      <c r="C72" s="116"/>
      <c r="D72" s="116"/>
      <c r="E72" s="116"/>
      <c r="F72" s="116"/>
      <c r="G72" s="116"/>
      <c r="H72" s="116"/>
      <c r="I72" s="116"/>
      <c r="J72" s="116"/>
      <c r="K72" s="116"/>
      <c r="L72" s="116"/>
      <c r="M72" s="116"/>
      <c r="N72" s="116"/>
      <c r="O72" s="116"/>
      <c r="P72" s="116"/>
      <c r="Q72" s="116"/>
      <c r="R72" s="116"/>
      <c r="S72" s="116"/>
      <c r="T72" s="116"/>
      <c r="U72" s="116"/>
      <c r="V72" s="116"/>
    </row>
    <row r="73" spans="1:22" x14ac:dyDescent="0.3">
      <c r="A73" s="109"/>
      <c r="B73" s="183"/>
      <c r="C73" s="178"/>
      <c r="D73" s="116"/>
      <c r="E73" s="116"/>
      <c r="F73" s="185"/>
      <c r="G73" s="185"/>
      <c r="H73" s="185"/>
      <c r="I73" s="185"/>
      <c r="J73" s="185"/>
      <c r="K73" s="185"/>
      <c r="L73" s="185"/>
      <c r="M73" s="185"/>
      <c r="N73" s="185"/>
      <c r="O73" s="185"/>
      <c r="P73" s="185"/>
      <c r="Q73" s="185"/>
      <c r="R73" s="116"/>
      <c r="S73" s="116"/>
      <c r="T73" s="116"/>
      <c r="U73" s="116"/>
      <c r="V73" s="116"/>
    </row>
    <row r="74" spans="1:22" x14ac:dyDescent="0.3">
      <c r="A74" s="109"/>
      <c r="B74" s="183"/>
      <c r="C74" s="178"/>
      <c r="D74" s="116"/>
      <c r="E74" s="116"/>
      <c r="F74" s="185"/>
      <c r="G74" s="185"/>
      <c r="H74" s="185"/>
      <c r="I74" s="185"/>
      <c r="J74" s="185"/>
      <c r="K74" s="185"/>
      <c r="L74" s="185"/>
      <c r="M74" s="185"/>
      <c r="N74" s="185"/>
      <c r="O74" s="185"/>
      <c r="P74" s="185"/>
      <c r="Q74" s="185"/>
      <c r="R74" s="116"/>
      <c r="S74" s="116"/>
      <c r="T74" s="116"/>
      <c r="U74" s="116"/>
      <c r="V74" s="116"/>
    </row>
    <row r="75" spans="1:22" x14ac:dyDescent="0.3">
      <c r="A75" s="109"/>
      <c r="B75" s="183"/>
      <c r="C75" s="116"/>
      <c r="D75" s="116"/>
      <c r="E75" s="116"/>
      <c r="F75" s="90"/>
      <c r="G75" s="90"/>
      <c r="H75" s="90"/>
      <c r="I75" s="90"/>
      <c r="J75" s="90"/>
      <c r="K75" s="90"/>
      <c r="L75" s="90"/>
      <c r="M75" s="90"/>
      <c r="N75" s="90"/>
      <c r="O75" s="90"/>
      <c r="P75" s="90"/>
      <c r="Q75" s="90"/>
      <c r="R75" s="116"/>
      <c r="S75" s="116"/>
      <c r="T75" s="116"/>
      <c r="U75" s="116"/>
      <c r="V75" s="116"/>
    </row>
    <row r="76" spans="1:22" x14ac:dyDescent="0.3">
      <c r="A76" s="109"/>
      <c r="B76" s="183"/>
      <c r="C76" s="116"/>
      <c r="D76" s="116"/>
      <c r="E76" s="116"/>
      <c r="F76" s="90"/>
      <c r="G76" s="90"/>
      <c r="H76" s="90"/>
      <c r="I76" s="90"/>
      <c r="J76" s="90"/>
      <c r="K76" s="90"/>
      <c r="L76" s="90"/>
      <c r="M76" s="90"/>
      <c r="N76" s="90"/>
      <c r="O76" s="90"/>
      <c r="P76" s="90"/>
      <c r="Q76" s="90"/>
      <c r="R76" s="116"/>
      <c r="S76" s="116"/>
      <c r="T76" s="116"/>
      <c r="U76" s="116"/>
      <c r="V76" s="116"/>
    </row>
    <row r="77" spans="1:22" x14ac:dyDescent="0.3">
      <c r="A77" s="109"/>
      <c r="B77" s="183"/>
      <c r="C77" s="116"/>
      <c r="D77" s="116"/>
      <c r="E77" s="116"/>
      <c r="F77" s="116"/>
      <c r="G77" s="116"/>
      <c r="H77" s="116"/>
      <c r="I77" s="116"/>
      <c r="J77" s="116"/>
      <c r="K77" s="116"/>
      <c r="L77" s="116"/>
      <c r="M77" s="116"/>
      <c r="N77" s="116"/>
      <c r="O77" s="116"/>
      <c r="P77" s="116"/>
      <c r="Q77" s="116"/>
      <c r="R77" s="116"/>
      <c r="S77" s="116"/>
      <c r="T77" s="116"/>
      <c r="U77" s="116"/>
      <c r="V77" s="116"/>
    </row>
    <row r="78" spans="1:22" x14ac:dyDescent="0.3">
      <c r="A78" s="109"/>
      <c r="B78" s="183"/>
      <c r="C78" s="178"/>
      <c r="D78" s="116"/>
      <c r="E78" s="116"/>
      <c r="F78" s="186"/>
      <c r="G78" s="90"/>
      <c r="H78" s="90"/>
      <c r="I78" s="90"/>
      <c r="J78" s="90"/>
      <c r="K78" s="90"/>
      <c r="L78" s="90"/>
      <c r="M78" s="90"/>
      <c r="N78" s="90"/>
      <c r="O78" s="90"/>
      <c r="P78" s="90"/>
      <c r="Q78" s="90"/>
      <c r="R78" s="116"/>
      <c r="S78" s="116"/>
      <c r="T78" s="116"/>
      <c r="U78" s="116"/>
      <c r="V78" s="116"/>
    </row>
    <row r="79" spans="1:22" x14ac:dyDescent="0.3">
      <c r="A79" s="109"/>
      <c r="B79" s="183"/>
      <c r="C79" s="116"/>
      <c r="D79" s="116"/>
      <c r="E79" s="116"/>
      <c r="F79" s="116"/>
      <c r="G79" s="116"/>
      <c r="H79" s="116"/>
      <c r="I79" s="116"/>
      <c r="J79" s="116"/>
      <c r="K79" s="116"/>
      <c r="L79" s="116"/>
      <c r="M79" s="116"/>
      <c r="N79" s="116"/>
      <c r="O79" s="116"/>
      <c r="P79" s="116"/>
      <c r="Q79" s="116"/>
      <c r="R79" s="116"/>
      <c r="S79" s="116"/>
      <c r="T79" s="116"/>
      <c r="U79" s="116"/>
      <c r="V79" s="116"/>
    </row>
    <row r="80" spans="1:22" x14ac:dyDescent="0.3">
      <c r="A80" s="109"/>
      <c r="B80" s="183"/>
      <c r="C80" s="116"/>
      <c r="D80" s="116"/>
      <c r="E80" s="116"/>
      <c r="F80" s="116"/>
      <c r="G80" s="90"/>
      <c r="H80" s="187"/>
      <c r="I80" s="187"/>
      <c r="J80" s="116"/>
      <c r="K80" s="116"/>
      <c r="L80" s="116"/>
      <c r="M80" s="116"/>
      <c r="N80" s="116"/>
      <c r="O80" s="116"/>
      <c r="P80" s="116"/>
      <c r="Q80" s="116"/>
      <c r="R80" s="116"/>
      <c r="S80" s="116"/>
      <c r="T80" s="116"/>
      <c r="U80" s="116"/>
      <c r="V80" s="116"/>
    </row>
    <row r="81" spans="1:22" x14ac:dyDescent="0.3">
      <c r="A81" s="109"/>
      <c r="B81" s="183"/>
      <c r="C81" s="116"/>
      <c r="D81" s="116"/>
      <c r="E81" s="116"/>
      <c r="F81" s="188"/>
      <c r="G81" s="189"/>
      <c r="H81" s="189"/>
      <c r="I81" s="189"/>
      <c r="J81" s="189"/>
      <c r="K81" s="189"/>
      <c r="L81" s="189"/>
      <c r="M81" s="189"/>
      <c r="N81" s="189"/>
      <c r="O81" s="189"/>
      <c r="P81" s="189"/>
      <c r="Q81" s="189"/>
      <c r="R81" s="116"/>
      <c r="S81" s="116"/>
      <c r="T81" s="116"/>
      <c r="U81" s="116"/>
      <c r="V81" s="116"/>
    </row>
    <row r="82" spans="1:22" x14ac:dyDescent="0.3">
      <c r="A82" s="109"/>
      <c r="B82" s="183"/>
      <c r="C82" s="116"/>
      <c r="D82" s="116"/>
      <c r="E82" s="116"/>
      <c r="F82" s="188"/>
      <c r="G82" s="189"/>
      <c r="H82" s="189"/>
      <c r="I82" s="189"/>
      <c r="J82" s="189"/>
      <c r="K82" s="189"/>
      <c r="L82" s="189"/>
      <c r="M82" s="189"/>
      <c r="N82" s="189"/>
      <c r="O82" s="189"/>
      <c r="P82" s="189"/>
      <c r="Q82" s="189"/>
      <c r="R82" s="116"/>
      <c r="S82" s="116"/>
      <c r="T82" s="116"/>
      <c r="U82" s="116"/>
      <c r="V82" s="116"/>
    </row>
    <row r="83" spans="1:22" x14ac:dyDescent="0.3">
      <c r="A83" s="109"/>
      <c r="B83" s="183"/>
      <c r="C83" s="116"/>
      <c r="D83" s="116"/>
      <c r="E83" s="116"/>
      <c r="F83" s="188"/>
      <c r="G83" s="189"/>
      <c r="H83" s="189"/>
      <c r="I83" s="189"/>
      <c r="J83" s="189"/>
      <c r="K83" s="189"/>
      <c r="L83" s="189"/>
      <c r="M83" s="189"/>
      <c r="N83" s="189"/>
      <c r="O83" s="189"/>
      <c r="P83" s="189"/>
      <c r="Q83" s="189"/>
      <c r="R83" s="116"/>
      <c r="S83" s="116"/>
      <c r="T83" s="116"/>
      <c r="U83" s="116"/>
      <c r="V83" s="116"/>
    </row>
    <row r="84" spans="1:22" x14ac:dyDescent="0.3">
      <c r="A84" s="109"/>
      <c r="B84" s="183"/>
      <c r="C84" s="116"/>
      <c r="D84" s="116"/>
      <c r="E84" s="116"/>
      <c r="F84" s="188"/>
      <c r="G84" s="189"/>
      <c r="H84" s="189"/>
      <c r="I84" s="189"/>
      <c r="J84" s="189"/>
      <c r="K84" s="189"/>
      <c r="L84" s="189"/>
      <c r="M84" s="189"/>
      <c r="N84" s="189"/>
      <c r="O84" s="189"/>
      <c r="P84" s="189"/>
      <c r="Q84" s="189"/>
      <c r="R84" s="116"/>
      <c r="S84" s="116"/>
      <c r="T84" s="116"/>
      <c r="U84" s="116"/>
      <c r="V84" s="116"/>
    </row>
    <row r="85" spans="1:22" x14ac:dyDescent="0.3">
      <c r="A85" s="109"/>
      <c r="B85" s="183"/>
      <c r="C85" s="116"/>
      <c r="D85" s="116"/>
      <c r="E85" s="116"/>
      <c r="F85" s="188"/>
      <c r="G85" s="189"/>
      <c r="H85" s="189"/>
      <c r="I85" s="189"/>
      <c r="J85" s="189"/>
      <c r="K85" s="189"/>
      <c r="L85" s="189"/>
      <c r="M85" s="189"/>
      <c r="N85" s="189"/>
      <c r="O85" s="189"/>
      <c r="P85" s="189"/>
      <c r="Q85" s="189"/>
      <c r="R85" s="116"/>
      <c r="S85" s="116"/>
      <c r="T85" s="116"/>
      <c r="U85" s="116"/>
      <c r="V85" s="116"/>
    </row>
    <row r="86" spans="1:22" x14ac:dyDescent="0.3">
      <c r="A86" s="109"/>
      <c r="B86" s="183"/>
      <c r="C86" s="116"/>
      <c r="D86" s="116"/>
      <c r="E86" s="116"/>
      <c r="F86" s="188"/>
      <c r="G86" s="188"/>
      <c r="H86" s="188"/>
      <c r="I86" s="188"/>
      <c r="J86" s="188"/>
      <c r="K86" s="188"/>
      <c r="L86" s="188"/>
      <c r="M86" s="188"/>
      <c r="N86" s="188"/>
      <c r="O86" s="188"/>
      <c r="P86" s="188"/>
      <c r="Q86" s="188"/>
      <c r="R86" s="116"/>
      <c r="S86" s="116"/>
      <c r="T86" s="116"/>
      <c r="U86" s="116"/>
      <c r="V86" s="116"/>
    </row>
    <row r="87" spans="1:22" x14ac:dyDescent="0.3">
      <c r="A87" s="109"/>
      <c r="B87" s="183"/>
      <c r="C87" s="116"/>
      <c r="D87" s="116"/>
      <c r="E87" s="116"/>
      <c r="F87" s="188"/>
      <c r="G87" s="188"/>
      <c r="H87" s="188"/>
      <c r="I87" s="188"/>
      <c r="J87" s="188"/>
      <c r="K87" s="188"/>
      <c r="L87" s="188"/>
      <c r="M87" s="188"/>
      <c r="N87" s="188"/>
      <c r="O87" s="188"/>
      <c r="P87" s="188"/>
      <c r="Q87" s="188"/>
      <c r="R87" s="116"/>
      <c r="S87" s="116"/>
      <c r="T87" s="116"/>
      <c r="U87" s="116"/>
      <c r="V87" s="116"/>
    </row>
    <row r="88" spans="1:22" x14ac:dyDescent="0.3">
      <c r="A88" s="109"/>
      <c r="B88" s="183"/>
      <c r="C88" s="116"/>
      <c r="D88" s="116"/>
      <c r="E88" s="116"/>
      <c r="F88" s="90"/>
      <c r="G88" s="185"/>
      <c r="H88" s="185"/>
      <c r="I88" s="185"/>
      <c r="J88" s="185"/>
      <c r="K88" s="185"/>
      <c r="L88" s="185"/>
      <c r="M88" s="185"/>
      <c r="N88" s="185"/>
      <c r="O88" s="185"/>
      <c r="P88" s="185"/>
      <c r="Q88" s="185"/>
      <c r="R88" s="116"/>
      <c r="S88" s="116"/>
      <c r="T88" s="116"/>
      <c r="U88" s="116"/>
      <c r="V88" s="116"/>
    </row>
    <row r="89" spans="1:22" x14ac:dyDescent="0.3">
      <c r="A89" s="109"/>
      <c r="B89" s="183"/>
      <c r="C89" s="116"/>
      <c r="D89" s="116"/>
      <c r="E89" s="116"/>
      <c r="F89" s="89"/>
      <c r="G89" s="89"/>
      <c r="H89" s="89"/>
      <c r="I89" s="89"/>
      <c r="J89" s="89"/>
      <c r="K89" s="89"/>
      <c r="L89" s="89"/>
      <c r="M89" s="89"/>
      <c r="N89" s="89"/>
      <c r="O89" s="89"/>
      <c r="P89" s="89"/>
      <c r="Q89" s="89"/>
      <c r="R89" s="116"/>
      <c r="S89" s="116"/>
      <c r="T89" s="116"/>
      <c r="U89" s="116"/>
      <c r="V89" s="116"/>
    </row>
    <row r="90" spans="1:22" x14ac:dyDescent="0.3">
      <c r="A90" s="109"/>
      <c r="B90" s="183"/>
      <c r="C90" s="178"/>
      <c r="D90" s="116"/>
      <c r="E90" s="116"/>
      <c r="F90" s="90"/>
      <c r="G90" s="90"/>
      <c r="H90" s="90"/>
      <c r="I90" s="90"/>
      <c r="J90" s="90"/>
      <c r="K90" s="90"/>
      <c r="L90" s="90"/>
      <c r="M90" s="90"/>
      <c r="N90" s="90"/>
      <c r="O90" s="90"/>
      <c r="P90" s="90"/>
      <c r="Q90" s="90"/>
      <c r="R90" s="116"/>
      <c r="S90" s="116"/>
      <c r="T90" s="116"/>
      <c r="U90" s="116"/>
      <c r="V90" s="116"/>
    </row>
    <row r="91" spans="1:22" x14ac:dyDescent="0.3">
      <c r="A91" s="109"/>
      <c r="B91" s="116"/>
      <c r="C91" s="178"/>
      <c r="D91" s="116"/>
      <c r="E91" s="116"/>
      <c r="F91" s="90"/>
      <c r="G91" s="90"/>
      <c r="H91" s="90"/>
      <c r="I91" s="90"/>
      <c r="J91" s="90"/>
      <c r="K91" s="90"/>
      <c r="L91" s="90"/>
      <c r="M91" s="90"/>
      <c r="N91" s="90"/>
      <c r="O91" s="90"/>
      <c r="P91" s="90"/>
      <c r="Q91" s="90"/>
      <c r="R91" s="116"/>
      <c r="S91" s="116"/>
      <c r="T91" s="116"/>
      <c r="U91" s="116"/>
      <c r="V91" s="116"/>
    </row>
    <row r="92" spans="1:22" x14ac:dyDescent="0.3">
      <c r="A92" s="109"/>
      <c r="B92" s="178"/>
      <c r="C92" s="116"/>
      <c r="D92" s="116"/>
      <c r="E92" s="116"/>
      <c r="F92" s="186"/>
      <c r="G92" s="90"/>
      <c r="H92" s="90"/>
      <c r="I92" s="90"/>
      <c r="J92" s="90"/>
      <c r="K92" s="90"/>
      <c r="L92" s="90"/>
      <c r="M92" s="90"/>
      <c r="N92" s="90"/>
      <c r="O92" s="90"/>
      <c r="P92" s="90"/>
      <c r="Q92" s="90"/>
      <c r="R92" s="116"/>
      <c r="S92" s="116"/>
      <c r="T92" s="116"/>
      <c r="U92" s="116"/>
      <c r="V92" s="116"/>
    </row>
    <row r="93" spans="1:22" x14ac:dyDescent="0.3">
      <c r="B93" s="116"/>
      <c r="C93" s="116"/>
      <c r="D93" s="116"/>
      <c r="E93" s="116"/>
      <c r="F93" s="116"/>
      <c r="G93" s="116"/>
      <c r="H93" s="116"/>
      <c r="I93" s="116"/>
      <c r="J93" s="116"/>
      <c r="K93" s="116"/>
      <c r="L93" s="116"/>
      <c r="M93" s="116"/>
      <c r="N93" s="116"/>
      <c r="O93" s="116"/>
      <c r="P93" s="116"/>
      <c r="Q93" s="116"/>
      <c r="R93" s="116"/>
      <c r="S93" s="116"/>
      <c r="T93" s="116"/>
      <c r="U93" s="116"/>
      <c r="V93" s="116"/>
    </row>
    <row r="94" spans="1:22" x14ac:dyDescent="0.3">
      <c r="B94" s="116"/>
      <c r="C94" s="116"/>
      <c r="D94" s="116"/>
      <c r="E94" s="116"/>
      <c r="F94" s="185"/>
      <c r="G94" s="185"/>
      <c r="H94" s="185"/>
      <c r="I94" s="185"/>
      <c r="J94" s="185"/>
      <c r="K94" s="185"/>
      <c r="L94" s="185"/>
      <c r="M94" s="185"/>
      <c r="N94" s="185"/>
      <c r="O94" s="185"/>
      <c r="P94" s="185"/>
      <c r="Q94" s="185"/>
      <c r="R94" s="116"/>
      <c r="S94" s="116"/>
      <c r="T94" s="116"/>
      <c r="U94" s="116"/>
      <c r="V94" s="116"/>
    </row>
    <row r="95" spans="1:22" x14ac:dyDescent="0.3">
      <c r="B95" s="190"/>
      <c r="C95" s="116"/>
      <c r="D95" s="116"/>
      <c r="E95" s="116"/>
      <c r="F95" s="186"/>
      <c r="G95" s="185"/>
      <c r="H95" s="185"/>
      <c r="I95" s="185"/>
      <c r="J95" s="185"/>
      <c r="K95" s="185"/>
      <c r="L95" s="185"/>
      <c r="M95" s="185"/>
      <c r="N95" s="185"/>
      <c r="O95" s="185"/>
      <c r="P95" s="185"/>
      <c r="Q95" s="185"/>
      <c r="R95" s="116"/>
      <c r="S95" s="116"/>
      <c r="T95" s="116"/>
      <c r="U95" s="116"/>
      <c r="V95" s="116"/>
    </row>
    <row r="96" spans="1:22" x14ac:dyDescent="0.3">
      <c r="B96" s="178"/>
      <c r="C96" s="116"/>
      <c r="D96" s="116"/>
      <c r="E96" s="116"/>
      <c r="F96" s="185"/>
      <c r="G96" s="185"/>
      <c r="H96" s="185"/>
      <c r="I96" s="185"/>
      <c r="J96" s="185"/>
      <c r="K96" s="185"/>
      <c r="L96" s="185"/>
      <c r="M96" s="185"/>
      <c r="N96" s="185"/>
      <c r="O96" s="185"/>
      <c r="P96" s="185"/>
      <c r="Q96" s="185"/>
      <c r="R96" s="116"/>
      <c r="S96" s="116"/>
      <c r="T96" s="116"/>
      <c r="U96" s="116"/>
      <c r="V96" s="116"/>
    </row>
    <row r="97" spans="1:22" x14ac:dyDescent="0.3">
      <c r="B97" s="116"/>
      <c r="C97" s="116"/>
      <c r="D97" s="116"/>
      <c r="E97" s="116"/>
      <c r="F97" s="89"/>
      <c r="G97" s="89"/>
      <c r="H97" s="89"/>
      <c r="I97" s="89"/>
      <c r="J97" s="89"/>
      <c r="K97" s="89"/>
      <c r="L97" s="89"/>
      <c r="M97" s="89"/>
      <c r="N97" s="89"/>
      <c r="O97" s="89"/>
      <c r="P97" s="89"/>
      <c r="Q97" s="89"/>
      <c r="R97" s="116"/>
      <c r="S97" s="116"/>
      <c r="T97" s="116"/>
      <c r="U97" s="116"/>
      <c r="V97" s="116"/>
    </row>
    <row r="98" spans="1:22" x14ac:dyDescent="0.3">
      <c r="B98" s="178"/>
      <c r="C98" s="116"/>
      <c r="D98" s="116"/>
      <c r="E98" s="116"/>
      <c r="F98" s="89"/>
      <c r="G98" s="89"/>
      <c r="H98" s="89"/>
      <c r="I98" s="89"/>
      <c r="J98" s="89"/>
      <c r="K98" s="89"/>
      <c r="L98" s="89"/>
      <c r="M98" s="89"/>
      <c r="N98" s="89"/>
      <c r="O98" s="89"/>
      <c r="P98" s="89"/>
      <c r="Q98" s="89"/>
      <c r="R98" s="116"/>
      <c r="S98" s="116"/>
      <c r="T98" s="116"/>
      <c r="U98" s="116"/>
      <c r="V98" s="116"/>
    </row>
    <row r="99" spans="1:22" x14ac:dyDescent="0.3">
      <c r="B99" s="178"/>
      <c r="C99" s="116"/>
      <c r="D99" s="116"/>
      <c r="E99" s="116"/>
      <c r="F99" s="89"/>
      <c r="G99" s="89"/>
      <c r="H99" s="89"/>
      <c r="I99" s="89"/>
      <c r="J99" s="89"/>
      <c r="K99" s="89"/>
      <c r="L99" s="89"/>
      <c r="M99" s="89"/>
      <c r="N99" s="89"/>
      <c r="O99" s="89"/>
      <c r="P99" s="89"/>
      <c r="Q99" s="89"/>
      <c r="R99" s="116"/>
      <c r="S99" s="116"/>
      <c r="T99" s="116"/>
      <c r="U99" s="116"/>
      <c r="V99" s="116"/>
    </row>
    <row r="100" spans="1:22" x14ac:dyDescent="0.3">
      <c r="B100" s="178"/>
      <c r="C100" s="116"/>
      <c r="D100" s="116"/>
      <c r="E100" s="116"/>
      <c r="F100" s="89"/>
      <c r="G100" s="89"/>
      <c r="H100" s="89"/>
      <c r="I100" s="89"/>
      <c r="J100" s="89"/>
      <c r="K100" s="89"/>
      <c r="L100" s="89"/>
      <c r="M100" s="89"/>
      <c r="N100" s="89"/>
      <c r="O100" s="89"/>
      <c r="P100" s="89"/>
      <c r="Q100" s="89"/>
      <c r="R100" s="116"/>
      <c r="S100" s="116"/>
      <c r="T100" s="116"/>
      <c r="U100" s="116"/>
      <c r="V100" s="116"/>
    </row>
    <row r="101" spans="1:22" x14ac:dyDescent="0.3">
      <c r="B101" s="190"/>
      <c r="C101" s="116"/>
      <c r="D101" s="116"/>
      <c r="E101" s="116"/>
      <c r="F101" s="89"/>
      <c r="G101" s="89"/>
      <c r="H101" s="89"/>
      <c r="I101" s="89"/>
      <c r="J101" s="89"/>
      <c r="K101" s="89"/>
      <c r="L101" s="89"/>
      <c r="M101" s="89"/>
      <c r="N101" s="89"/>
      <c r="O101" s="89"/>
      <c r="P101" s="89"/>
      <c r="Q101" s="89"/>
      <c r="R101" s="116"/>
      <c r="S101" s="116"/>
      <c r="T101" s="116"/>
      <c r="U101" s="116"/>
      <c r="V101" s="116"/>
    </row>
    <row r="102" spans="1:22" x14ac:dyDescent="0.3">
      <c r="B102" s="178"/>
      <c r="C102" s="116"/>
      <c r="D102" s="116"/>
      <c r="E102" s="116"/>
      <c r="F102" s="185"/>
      <c r="G102" s="185"/>
      <c r="H102" s="185"/>
      <c r="I102" s="185"/>
      <c r="J102" s="185"/>
      <c r="K102" s="185"/>
      <c r="L102" s="185"/>
      <c r="M102" s="185"/>
      <c r="N102" s="185"/>
      <c r="O102" s="185"/>
      <c r="P102" s="185"/>
      <c r="Q102" s="185"/>
      <c r="R102" s="116"/>
      <c r="S102" s="116"/>
      <c r="T102" s="116"/>
      <c r="U102" s="116"/>
      <c r="V102" s="116"/>
    </row>
    <row r="103" spans="1:22" x14ac:dyDescent="0.3">
      <c r="B103" s="116"/>
      <c r="C103" s="116"/>
      <c r="D103" s="116"/>
      <c r="E103" s="116"/>
      <c r="F103" s="90"/>
      <c r="G103" s="90"/>
      <c r="H103" s="90"/>
      <c r="I103" s="90"/>
      <c r="J103" s="90"/>
      <c r="K103" s="90"/>
      <c r="L103" s="90"/>
      <c r="M103" s="90"/>
      <c r="N103" s="90"/>
      <c r="O103" s="90"/>
      <c r="P103" s="90"/>
      <c r="Q103" s="90"/>
      <c r="R103" s="116"/>
      <c r="S103" s="116"/>
      <c r="T103" s="116"/>
      <c r="U103" s="116"/>
      <c r="V103" s="116"/>
    </row>
    <row r="104" spans="1:22" x14ac:dyDescent="0.3">
      <c r="B104" s="190"/>
      <c r="C104" s="116"/>
      <c r="D104" s="116"/>
      <c r="E104" s="116"/>
      <c r="F104" s="90"/>
      <c r="G104" s="90"/>
      <c r="H104" s="90"/>
      <c r="I104" s="90"/>
      <c r="J104" s="90"/>
      <c r="K104" s="90"/>
      <c r="L104" s="90"/>
      <c r="M104" s="90"/>
      <c r="N104" s="90"/>
      <c r="O104" s="90"/>
      <c r="P104" s="90"/>
      <c r="Q104" s="90"/>
      <c r="R104" s="116"/>
      <c r="S104" s="116"/>
      <c r="T104" s="116"/>
      <c r="U104" s="116"/>
      <c r="V104" s="116"/>
    </row>
    <row r="105" spans="1:22" x14ac:dyDescent="0.3">
      <c r="B105" s="190"/>
      <c r="C105" s="116"/>
      <c r="D105" s="116"/>
      <c r="E105" s="116"/>
      <c r="F105" s="89"/>
      <c r="G105" s="89"/>
      <c r="H105" s="89"/>
      <c r="I105" s="89"/>
      <c r="J105" s="89"/>
      <c r="K105" s="89"/>
      <c r="L105" s="89"/>
      <c r="M105" s="89"/>
      <c r="N105" s="89"/>
      <c r="O105" s="89"/>
      <c r="P105" s="89"/>
      <c r="Q105" s="89"/>
      <c r="R105" s="116"/>
      <c r="S105" s="116"/>
      <c r="T105" s="116"/>
      <c r="U105" s="116"/>
      <c r="V105" s="116"/>
    </row>
    <row r="106" spans="1:22" x14ac:dyDescent="0.3">
      <c r="B106" s="190"/>
      <c r="C106" s="116"/>
      <c r="D106" s="116"/>
      <c r="E106" s="116"/>
      <c r="F106" s="90"/>
      <c r="G106" s="90"/>
      <c r="H106" s="90"/>
      <c r="I106" s="90"/>
      <c r="J106" s="90"/>
      <c r="K106" s="90"/>
      <c r="L106" s="90"/>
      <c r="M106" s="90"/>
      <c r="N106" s="90"/>
      <c r="O106" s="90"/>
      <c r="P106" s="90"/>
      <c r="Q106" s="90"/>
      <c r="R106" s="116"/>
      <c r="S106" s="116"/>
      <c r="T106" s="116"/>
      <c r="U106" s="116"/>
      <c r="V106" s="116"/>
    </row>
    <row r="107" spans="1:22" x14ac:dyDescent="0.3">
      <c r="B107" s="190"/>
      <c r="C107" s="116"/>
      <c r="D107" s="116"/>
      <c r="E107" s="116"/>
      <c r="F107" s="189"/>
      <c r="G107" s="189"/>
      <c r="H107" s="189"/>
      <c r="I107" s="189"/>
      <c r="J107" s="189"/>
      <c r="K107" s="189"/>
      <c r="L107" s="189"/>
      <c r="M107" s="189"/>
      <c r="N107" s="189"/>
      <c r="O107" s="189"/>
      <c r="P107" s="189"/>
      <c r="Q107" s="189"/>
      <c r="R107" s="189"/>
      <c r="S107" s="189"/>
      <c r="T107" s="116"/>
      <c r="U107" s="116"/>
      <c r="V107" s="116"/>
    </row>
    <row r="108" spans="1:22" x14ac:dyDescent="0.3">
      <c r="B108" s="190"/>
      <c r="C108" s="116"/>
      <c r="D108" s="116"/>
      <c r="E108" s="116"/>
      <c r="F108" s="191"/>
      <c r="G108" s="191"/>
      <c r="H108" s="191"/>
      <c r="I108" s="191"/>
      <c r="J108" s="191"/>
      <c r="K108" s="191"/>
      <c r="L108" s="191"/>
      <c r="M108" s="191"/>
      <c r="N108" s="191"/>
      <c r="O108" s="191"/>
      <c r="P108" s="191"/>
      <c r="Q108" s="191"/>
      <c r="R108" s="192"/>
      <c r="S108" s="192"/>
      <c r="T108" s="116"/>
      <c r="U108" s="116"/>
      <c r="V108" s="116"/>
    </row>
    <row r="109" spans="1:22" x14ac:dyDescent="0.3">
      <c r="B109" s="190"/>
      <c r="C109" s="116"/>
      <c r="D109" s="116"/>
      <c r="E109" s="116"/>
      <c r="F109" s="191"/>
      <c r="G109" s="191"/>
      <c r="H109" s="191"/>
      <c r="I109" s="191"/>
      <c r="J109" s="191"/>
      <c r="K109" s="191"/>
      <c r="L109" s="191"/>
      <c r="M109" s="191"/>
      <c r="N109" s="191"/>
      <c r="O109" s="191"/>
      <c r="P109" s="191"/>
      <c r="Q109" s="191"/>
      <c r="R109" s="192"/>
      <c r="S109" s="192"/>
      <c r="T109" s="116"/>
      <c r="U109" s="116"/>
      <c r="V109" s="116"/>
    </row>
    <row r="110" spans="1:22" x14ac:dyDescent="0.3">
      <c r="B110" s="193"/>
      <c r="F110" s="162"/>
      <c r="G110" s="162"/>
      <c r="H110" s="162"/>
      <c r="I110" s="162"/>
      <c r="J110" s="162"/>
      <c r="K110" s="162"/>
      <c r="L110" s="162"/>
      <c r="M110" s="162"/>
      <c r="N110" s="162"/>
      <c r="O110" s="162"/>
      <c r="P110" s="162"/>
      <c r="Q110" s="162"/>
      <c r="R110" s="194"/>
      <c r="S110" s="194"/>
    </row>
    <row r="111" spans="1:22" ht="46.5" customHeight="1" x14ac:dyDescent="0.3">
      <c r="A111" s="372"/>
      <c r="B111" s="372"/>
      <c r="C111" s="372"/>
      <c r="D111" s="372"/>
      <c r="E111" s="372"/>
      <c r="F111" s="372"/>
      <c r="G111" s="372"/>
      <c r="H111" s="372"/>
      <c r="I111" s="372"/>
      <c r="J111" s="372"/>
      <c r="K111" s="372"/>
      <c r="L111" s="372"/>
      <c r="M111" s="372"/>
      <c r="N111" s="372"/>
      <c r="O111" s="372"/>
      <c r="P111" s="195"/>
      <c r="Q111" s="121"/>
    </row>
    <row r="113" spans="2:17" x14ac:dyDescent="0.3">
      <c r="B113" s="172"/>
    </row>
    <row r="115" spans="2:17" x14ac:dyDescent="0.3">
      <c r="C115" s="196"/>
      <c r="D115" s="196"/>
      <c r="E115" s="196"/>
      <c r="J115" s="123"/>
    </row>
    <row r="116" spans="2:17" x14ac:dyDescent="0.3">
      <c r="C116" s="197"/>
      <c r="D116" s="198"/>
      <c r="E116" s="197"/>
      <c r="F116" s="121"/>
      <c r="G116" s="121"/>
      <c r="H116" s="121"/>
      <c r="I116" s="121"/>
      <c r="J116" s="121"/>
      <c r="K116" s="121"/>
      <c r="L116" s="121"/>
      <c r="M116" s="121"/>
      <c r="N116" s="121"/>
      <c r="O116" s="121"/>
      <c r="P116" s="121"/>
      <c r="Q116" s="121"/>
    </row>
    <row r="117" spans="2:17" x14ac:dyDescent="0.3">
      <c r="C117" s="197"/>
      <c r="D117" s="198"/>
      <c r="E117" s="197"/>
      <c r="F117" s="121"/>
      <c r="G117" s="121"/>
      <c r="H117" s="121"/>
      <c r="I117" s="121"/>
      <c r="J117" s="121"/>
      <c r="K117" s="121"/>
      <c r="L117" s="121"/>
      <c r="M117" s="121"/>
      <c r="N117" s="121"/>
      <c r="O117" s="121"/>
      <c r="P117" s="121"/>
      <c r="Q117" s="121"/>
    </row>
    <row r="118" spans="2:17" x14ac:dyDescent="0.3">
      <c r="C118" s="197"/>
      <c r="D118" s="198"/>
      <c r="E118" s="197"/>
      <c r="F118" s="121"/>
      <c r="G118" s="121"/>
      <c r="H118" s="121"/>
      <c r="I118" s="121"/>
      <c r="J118" s="121"/>
      <c r="K118" s="121"/>
      <c r="L118" s="121"/>
      <c r="M118" s="121"/>
      <c r="N118" s="121"/>
      <c r="O118" s="121"/>
      <c r="P118" s="121"/>
      <c r="Q118" s="121"/>
    </row>
    <row r="119" spans="2:17" x14ac:dyDescent="0.3">
      <c r="C119" s="197"/>
      <c r="D119" s="198"/>
      <c r="E119" s="197"/>
      <c r="F119" s="121"/>
      <c r="G119" s="121"/>
      <c r="H119" s="121"/>
      <c r="I119" s="121"/>
      <c r="J119" s="121"/>
      <c r="K119" s="121"/>
      <c r="L119" s="121"/>
      <c r="M119" s="121"/>
      <c r="N119" s="121"/>
      <c r="O119" s="121"/>
      <c r="P119" s="121"/>
      <c r="Q119" s="121"/>
    </row>
    <row r="120" spans="2:17" x14ac:dyDescent="0.3">
      <c r="C120" s="197"/>
      <c r="D120" s="198"/>
      <c r="E120" s="197"/>
      <c r="F120" s="121"/>
      <c r="G120" s="121"/>
      <c r="H120" s="121"/>
      <c r="I120" s="121"/>
      <c r="J120" s="121"/>
      <c r="K120" s="121"/>
      <c r="L120" s="121"/>
      <c r="M120" s="121"/>
      <c r="N120" s="121"/>
      <c r="O120" s="121"/>
      <c r="P120" s="121"/>
      <c r="Q120" s="121"/>
    </row>
    <row r="121" spans="2:17" x14ac:dyDescent="0.3">
      <c r="C121" s="197"/>
      <c r="D121" s="198"/>
      <c r="E121" s="197"/>
      <c r="F121" s="121"/>
      <c r="G121" s="121"/>
      <c r="H121" s="121"/>
      <c r="I121" s="121"/>
      <c r="J121" s="121"/>
      <c r="K121" s="121"/>
      <c r="L121" s="121"/>
      <c r="M121" s="121"/>
      <c r="N121" s="121"/>
      <c r="O121" s="121"/>
      <c r="P121" s="121"/>
      <c r="Q121" s="121"/>
    </row>
    <row r="122" spans="2:17" x14ac:dyDescent="0.3">
      <c r="C122" s="197"/>
      <c r="D122" s="198"/>
      <c r="E122" s="197"/>
      <c r="F122" s="121"/>
      <c r="G122" s="121"/>
      <c r="H122" s="121"/>
      <c r="I122" s="121"/>
      <c r="J122" s="121"/>
      <c r="K122" s="121"/>
      <c r="L122" s="121"/>
      <c r="M122" s="121"/>
      <c r="N122" s="121"/>
      <c r="O122" s="121"/>
      <c r="P122" s="121"/>
      <c r="Q122" s="121"/>
    </row>
    <row r="123" spans="2:17" x14ac:dyDescent="0.3">
      <c r="C123" s="197"/>
      <c r="D123" s="198"/>
      <c r="E123" s="197"/>
      <c r="F123" s="121"/>
      <c r="G123" s="121"/>
      <c r="H123" s="121"/>
      <c r="I123" s="121"/>
      <c r="J123" s="121"/>
      <c r="K123" s="121"/>
      <c r="L123" s="121"/>
      <c r="M123" s="121"/>
      <c r="N123" s="121"/>
      <c r="O123" s="121"/>
      <c r="P123" s="121"/>
      <c r="Q123" s="121"/>
    </row>
    <row r="124" spans="2:17" x14ac:dyDescent="0.3">
      <c r="C124" s="197"/>
      <c r="D124" s="198"/>
      <c r="E124" s="197"/>
      <c r="F124" s="121"/>
      <c r="G124" s="121"/>
      <c r="H124" s="121"/>
      <c r="I124" s="121"/>
      <c r="J124" s="121"/>
      <c r="K124" s="121"/>
      <c r="L124" s="121"/>
      <c r="M124" s="121"/>
      <c r="N124" s="121"/>
      <c r="O124" s="121"/>
      <c r="P124" s="121"/>
      <c r="Q124" s="121"/>
    </row>
    <row r="125" spans="2:17" x14ac:dyDescent="0.3">
      <c r="C125" s="197"/>
      <c r="D125" s="198"/>
      <c r="E125" s="197"/>
      <c r="F125" s="121"/>
      <c r="G125" s="121"/>
      <c r="H125" s="121"/>
      <c r="I125" s="121"/>
      <c r="J125" s="121"/>
      <c r="K125" s="121"/>
      <c r="L125" s="121"/>
      <c r="M125" s="121"/>
      <c r="N125" s="121"/>
      <c r="O125" s="121"/>
      <c r="P125" s="121"/>
      <c r="Q125" s="121"/>
    </row>
    <row r="126" spans="2:17" x14ac:dyDescent="0.3">
      <c r="C126" s="197"/>
      <c r="D126" s="198"/>
      <c r="E126" s="197"/>
      <c r="F126" s="121"/>
      <c r="G126" s="121"/>
      <c r="H126" s="121"/>
      <c r="I126" s="121"/>
      <c r="J126" s="121"/>
      <c r="K126" s="121"/>
      <c r="L126" s="121"/>
      <c r="M126" s="121"/>
      <c r="N126" s="121"/>
      <c r="O126" s="121"/>
      <c r="P126" s="121"/>
      <c r="Q126" s="121"/>
    </row>
    <row r="127" spans="2:17" x14ac:dyDescent="0.3">
      <c r="C127" s="197"/>
      <c r="D127" s="198"/>
      <c r="E127" s="197"/>
      <c r="F127" s="121"/>
      <c r="G127" s="121"/>
      <c r="H127" s="121"/>
      <c r="I127" s="121"/>
      <c r="J127" s="121"/>
      <c r="K127" s="121"/>
      <c r="L127" s="121"/>
      <c r="M127" s="121"/>
      <c r="N127" s="121"/>
      <c r="O127" s="121"/>
      <c r="P127" s="121"/>
      <c r="Q127" s="121"/>
    </row>
    <row r="128" spans="2:17" x14ac:dyDescent="0.3">
      <c r="C128" s="197"/>
      <c r="D128" s="198"/>
      <c r="E128" s="197"/>
      <c r="F128" s="121"/>
      <c r="G128" s="121"/>
      <c r="H128" s="121"/>
      <c r="I128" s="121"/>
      <c r="J128" s="121"/>
      <c r="K128" s="121"/>
      <c r="L128" s="121"/>
      <c r="M128" s="121"/>
      <c r="N128" s="121"/>
      <c r="O128" s="121"/>
      <c r="P128" s="121"/>
      <c r="Q128" s="121"/>
    </row>
    <row r="129" spans="3:17" x14ac:dyDescent="0.3">
      <c r="C129" s="197"/>
      <c r="D129" s="198"/>
      <c r="E129" s="197"/>
      <c r="F129" s="121"/>
      <c r="G129" s="121"/>
      <c r="H129" s="121"/>
      <c r="I129" s="121"/>
      <c r="J129" s="121"/>
      <c r="K129" s="121"/>
      <c r="L129" s="121"/>
      <c r="M129" s="121"/>
      <c r="N129" s="121"/>
      <c r="O129" s="121"/>
      <c r="P129" s="121"/>
      <c r="Q129" s="121"/>
    </row>
    <row r="130" spans="3:17" x14ac:dyDescent="0.3">
      <c r="C130" s="197"/>
      <c r="D130" s="198"/>
      <c r="E130" s="197"/>
      <c r="F130" s="121"/>
      <c r="G130" s="121"/>
      <c r="H130" s="121"/>
      <c r="I130" s="121"/>
      <c r="J130" s="121"/>
      <c r="K130" s="121"/>
      <c r="L130" s="121"/>
      <c r="M130" s="121"/>
      <c r="N130" s="121"/>
      <c r="O130" s="121"/>
      <c r="P130" s="121"/>
      <c r="Q130" s="121"/>
    </row>
    <row r="131" spans="3:17" x14ac:dyDescent="0.3">
      <c r="C131" s="197"/>
      <c r="D131" s="198"/>
      <c r="E131" s="197"/>
      <c r="F131" s="121"/>
      <c r="G131" s="121"/>
      <c r="H131" s="121"/>
      <c r="I131" s="121"/>
      <c r="J131" s="121"/>
      <c r="K131" s="121"/>
      <c r="L131" s="121"/>
      <c r="M131" s="121"/>
      <c r="N131" s="121"/>
      <c r="O131" s="121"/>
      <c r="P131" s="121"/>
      <c r="Q131" s="121"/>
    </row>
    <row r="132" spans="3:17" x14ac:dyDescent="0.3">
      <c r="C132" s="197"/>
      <c r="D132" s="198"/>
      <c r="E132" s="197"/>
      <c r="F132" s="121"/>
      <c r="G132" s="121"/>
      <c r="H132" s="121"/>
      <c r="I132" s="121"/>
      <c r="J132" s="121"/>
      <c r="K132" s="121"/>
      <c r="L132" s="121"/>
      <c r="M132" s="121"/>
      <c r="N132" s="121"/>
      <c r="O132" s="121"/>
      <c r="P132" s="121"/>
      <c r="Q132" s="121"/>
    </row>
    <row r="133" spans="3:17" x14ac:dyDescent="0.3">
      <c r="C133" s="197"/>
      <c r="D133" s="198"/>
      <c r="E133" s="197"/>
      <c r="F133" s="121"/>
      <c r="G133" s="121"/>
      <c r="H133" s="121"/>
      <c r="I133" s="121"/>
      <c r="J133" s="121"/>
      <c r="K133" s="121"/>
      <c r="L133" s="121"/>
      <c r="M133" s="121"/>
      <c r="N133" s="121"/>
      <c r="O133" s="121"/>
      <c r="P133" s="121"/>
      <c r="Q133" s="121"/>
    </row>
    <row r="134" spans="3:17" x14ac:dyDescent="0.3">
      <c r="C134" s="197"/>
      <c r="D134" s="198"/>
      <c r="E134" s="197"/>
      <c r="F134" s="121"/>
      <c r="G134" s="121"/>
      <c r="H134" s="121"/>
      <c r="I134" s="121"/>
      <c r="J134" s="121"/>
      <c r="K134" s="121"/>
      <c r="L134" s="121"/>
      <c r="M134" s="121"/>
      <c r="N134" s="121"/>
      <c r="O134" s="121"/>
      <c r="P134" s="121"/>
      <c r="Q134" s="121"/>
    </row>
    <row r="135" spans="3:17" x14ac:dyDescent="0.3">
      <c r="C135" s="197"/>
      <c r="D135" s="198"/>
      <c r="E135" s="197"/>
      <c r="F135" s="121"/>
      <c r="G135" s="121"/>
      <c r="H135" s="121"/>
      <c r="I135" s="121"/>
      <c r="J135" s="121"/>
      <c r="K135" s="121"/>
      <c r="L135" s="121"/>
      <c r="M135" s="121"/>
      <c r="N135" s="121"/>
      <c r="O135" s="121"/>
      <c r="P135" s="121"/>
      <c r="Q135" s="121"/>
    </row>
    <row r="136" spans="3:17" x14ac:dyDescent="0.3">
      <c r="C136" s="197"/>
      <c r="D136" s="198"/>
      <c r="E136" s="197"/>
      <c r="F136" s="121"/>
      <c r="G136" s="121"/>
      <c r="H136" s="121"/>
      <c r="I136" s="121"/>
      <c r="J136" s="121"/>
      <c r="K136" s="121"/>
      <c r="L136" s="121"/>
      <c r="M136" s="121"/>
      <c r="N136" s="121"/>
      <c r="O136" s="121"/>
      <c r="P136" s="121"/>
      <c r="Q136" s="121"/>
    </row>
    <row r="137" spans="3:17" x14ac:dyDescent="0.3">
      <c r="C137" s="197"/>
      <c r="D137" s="198"/>
      <c r="E137" s="197"/>
      <c r="F137" s="121"/>
      <c r="G137" s="121"/>
      <c r="H137" s="121"/>
      <c r="I137" s="121"/>
      <c r="J137" s="121"/>
      <c r="K137" s="121"/>
      <c r="L137" s="121"/>
      <c r="M137" s="121"/>
      <c r="N137" s="121"/>
      <c r="O137" s="121"/>
      <c r="P137" s="121"/>
      <c r="Q137" s="121"/>
    </row>
    <row r="138" spans="3:17" x14ac:dyDescent="0.3">
      <c r="C138" s="197"/>
      <c r="D138" s="198"/>
      <c r="E138" s="197"/>
      <c r="F138" s="121"/>
      <c r="G138" s="121"/>
      <c r="H138" s="121"/>
      <c r="I138" s="121"/>
      <c r="J138" s="121"/>
      <c r="K138" s="121"/>
      <c r="L138" s="121"/>
      <c r="M138" s="121"/>
      <c r="N138" s="121"/>
      <c r="O138" s="121"/>
      <c r="P138" s="121"/>
      <c r="Q138" s="121"/>
    </row>
    <row r="139" spans="3:17" x14ac:dyDescent="0.3">
      <c r="C139" s="197"/>
      <c r="D139" s="198"/>
      <c r="E139" s="197"/>
      <c r="F139" s="121"/>
      <c r="G139" s="121"/>
      <c r="H139" s="121"/>
      <c r="I139" s="121"/>
      <c r="J139" s="121"/>
      <c r="K139" s="121"/>
      <c r="L139" s="121"/>
      <c r="M139" s="121"/>
      <c r="N139" s="121"/>
      <c r="O139" s="121"/>
      <c r="P139" s="121"/>
      <c r="Q139" s="121"/>
    </row>
    <row r="140" spans="3:17" x14ac:dyDescent="0.3">
      <c r="C140" s="197"/>
      <c r="D140" s="198"/>
      <c r="E140" s="197"/>
      <c r="F140" s="121"/>
      <c r="G140" s="121"/>
      <c r="H140" s="121"/>
      <c r="I140" s="121"/>
      <c r="J140" s="121"/>
      <c r="K140" s="121"/>
      <c r="L140" s="121"/>
      <c r="M140" s="121"/>
      <c r="N140" s="121"/>
      <c r="O140" s="121"/>
      <c r="P140" s="121"/>
      <c r="Q140" s="121"/>
    </row>
    <row r="141" spans="3:17" x14ac:dyDescent="0.3">
      <c r="C141" s="197"/>
      <c r="D141" s="198"/>
      <c r="E141" s="197"/>
      <c r="F141" s="121"/>
      <c r="G141" s="121"/>
      <c r="H141" s="121"/>
      <c r="I141" s="121"/>
      <c r="J141" s="121"/>
      <c r="K141" s="121"/>
      <c r="L141" s="121"/>
      <c r="M141" s="121"/>
      <c r="N141" s="121"/>
      <c r="O141" s="121"/>
      <c r="P141" s="121"/>
      <c r="Q141" s="121"/>
    </row>
    <row r="142" spans="3:17" x14ac:dyDescent="0.3">
      <c r="C142" s="197"/>
      <c r="D142" s="198"/>
      <c r="E142" s="197"/>
      <c r="F142" s="121"/>
      <c r="G142" s="121"/>
      <c r="H142" s="121"/>
      <c r="I142" s="121"/>
      <c r="J142" s="121"/>
      <c r="K142" s="121"/>
      <c r="L142" s="121"/>
      <c r="M142" s="121"/>
      <c r="N142" s="121"/>
      <c r="O142" s="121"/>
      <c r="P142" s="121"/>
      <c r="Q142" s="121"/>
    </row>
    <row r="143" spans="3:17" x14ac:dyDescent="0.3">
      <c r="C143" s="197"/>
      <c r="D143" s="198"/>
      <c r="E143" s="197"/>
      <c r="F143" s="121"/>
      <c r="G143" s="121"/>
      <c r="H143" s="121"/>
      <c r="I143" s="121"/>
      <c r="J143" s="121"/>
      <c r="K143" s="121"/>
      <c r="L143" s="121"/>
      <c r="M143" s="121"/>
      <c r="N143" s="121"/>
      <c r="O143" s="121"/>
      <c r="P143" s="121"/>
      <c r="Q143" s="121"/>
    </row>
    <row r="144" spans="3:17" x14ac:dyDescent="0.3">
      <c r="C144" s="197"/>
      <c r="D144" s="198"/>
      <c r="E144" s="197"/>
      <c r="F144" s="121"/>
      <c r="G144" s="121"/>
      <c r="H144" s="121"/>
      <c r="I144" s="121"/>
      <c r="J144" s="121"/>
      <c r="K144" s="121"/>
      <c r="L144" s="121"/>
      <c r="M144" s="121"/>
      <c r="N144" s="121"/>
      <c r="O144" s="121"/>
      <c r="P144" s="121"/>
      <c r="Q144" s="121"/>
    </row>
    <row r="145" spans="3:17" x14ac:dyDescent="0.3">
      <c r="C145" s="197"/>
      <c r="D145" s="198"/>
      <c r="E145" s="197"/>
      <c r="F145" s="121"/>
      <c r="G145" s="121"/>
      <c r="H145" s="121"/>
      <c r="I145" s="121"/>
      <c r="J145" s="121"/>
      <c r="K145" s="121"/>
      <c r="L145" s="121"/>
      <c r="M145" s="121"/>
      <c r="N145" s="121"/>
      <c r="O145" s="121"/>
      <c r="P145" s="121"/>
      <c r="Q145" s="121"/>
    </row>
    <row r="146" spans="3:17" x14ac:dyDescent="0.3">
      <c r="C146" s="197"/>
      <c r="D146" s="198"/>
      <c r="E146" s="197"/>
      <c r="F146" s="121"/>
      <c r="G146" s="121"/>
      <c r="H146" s="121"/>
      <c r="I146" s="121"/>
      <c r="J146" s="121"/>
      <c r="K146" s="121"/>
      <c r="L146" s="121"/>
      <c r="M146" s="121"/>
      <c r="N146" s="121"/>
      <c r="O146" s="121"/>
      <c r="P146" s="121"/>
      <c r="Q146" s="121"/>
    </row>
    <row r="147" spans="3:17" x14ac:dyDescent="0.3">
      <c r="C147" s="197"/>
      <c r="D147" s="198"/>
      <c r="E147" s="197"/>
      <c r="F147" s="121"/>
      <c r="G147" s="121"/>
      <c r="H147" s="121"/>
      <c r="I147" s="121"/>
      <c r="J147" s="121"/>
      <c r="K147" s="121"/>
      <c r="L147" s="121"/>
      <c r="M147" s="121"/>
      <c r="N147" s="121"/>
      <c r="O147" s="121"/>
      <c r="P147" s="121"/>
      <c r="Q147" s="121"/>
    </row>
    <row r="148" spans="3:17" x14ac:dyDescent="0.3">
      <c r="C148" s="197"/>
      <c r="D148" s="198"/>
      <c r="E148" s="197"/>
      <c r="F148" s="121"/>
      <c r="G148" s="121"/>
      <c r="H148" s="121"/>
      <c r="I148" s="121"/>
      <c r="J148" s="121"/>
      <c r="K148" s="121"/>
      <c r="L148" s="121"/>
      <c r="M148" s="121"/>
      <c r="N148" s="121"/>
      <c r="O148" s="121"/>
      <c r="P148" s="121"/>
      <c r="Q148" s="121"/>
    </row>
    <row r="149" spans="3:17" x14ac:dyDescent="0.3">
      <c r="C149" s="197"/>
      <c r="D149" s="198"/>
      <c r="E149" s="197"/>
      <c r="F149" s="121"/>
      <c r="G149" s="121"/>
      <c r="H149" s="121"/>
      <c r="I149" s="121"/>
      <c r="J149" s="121"/>
      <c r="K149" s="121"/>
      <c r="L149" s="121"/>
      <c r="M149" s="121"/>
      <c r="N149" s="121"/>
      <c r="O149" s="121"/>
      <c r="P149" s="121"/>
      <c r="Q149" s="121"/>
    </row>
    <row r="150" spans="3:17" x14ac:dyDescent="0.3">
      <c r="C150" s="197"/>
      <c r="D150" s="198"/>
      <c r="E150" s="197"/>
      <c r="F150" s="121"/>
      <c r="G150" s="121"/>
      <c r="H150" s="121"/>
      <c r="I150" s="121"/>
      <c r="J150" s="121"/>
      <c r="K150" s="121"/>
      <c r="L150" s="121"/>
      <c r="M150" s="121"/>
      <c r="N150" s="121"/>
      <c r="O150" s="121"/>
      <c r="P150" s="121"/>
      <c r="Q150" s="121"/>
    </row>
    <row r="151" spans="3:17" x14ac:dyDescent="0.3">
      <c r="C151" s="197"/>
      <c r="D151" s="198"/>
      <c r="E151" s="197"/>
      <c r="F151" s="121"/>
      <c r="G151" s="121"/>
      <c r="H151" s="121"/>
      <c r="I151" s="121"/>
      <c r="J151" s="121"/>
      <c r="K151" s="121"/>
      <c r="L151" s="121"/>
      <c r="M151" s="121"/>
      <c r="N151" s="121"/>
      <c r="O151" s="121"/>
      <c r="P151" s="121"/>
      <c r="Q151" s="121"/>
    </row>
    <row r="152" spans="3:17" x14ac:dyDescent="0.3">
      <c r="C152" s="197"/>
      <c r="D152" s="198"/>
      <c r="E152" s="197"/>
      <c r="F152" s="121"/>
      <c r="G152" s="121"/>
      <c r="H152" s="121"/>
      <c r="I152" s="121"/>
      <c r="J152" s="121"/>
      <c r="K152" s="121"/>
      <c r="L152" s="121"/>
      <c r="M152" s="121"/>
      <c r="N152" s="121"/>
      <c r="O152" s="121"/>
      <c r="P152" s="121"/>
      <c r="Q152" s="121"/>
    </row>
    <row r="153" spans="3:17" x14ac:dyDescent="0.3">
      <c r="C153" s="197"/>
      <c r="D153" s="198"/>
      <c r="E153" s="197"/>
      <c r="F153" s="121"/>
      <c r="G153" s="121"/>
      <c r="H153" s="121"/>
      <c r="I153" s="121"/>
      <c r="J153" s="121"/>
      <c r="K153" s="121"/>
      <c r="L153" s="121"/>
      <c r="M153" s="121"/>
      <c r="N153" s="121"/>
      <c r="O153" s="121"/>
      <c r="P153" s="121"/>
      <c r="Q153" s="121"/>
    </row>
    <row r="154" spans="3:17" x14ac:dyDescent="0.3">
      <c r="C154" s="197"/>
      <c r="D154" s="198"/>
      <c r="E154" s="197"/>
      <c r="F154" s="121"/>
      <c r="G154" s="121"/>
      <c r="H154" s="121"/>
      <c r="I154" s="121"/>
      <c r="J154" s="121"/>
      <c r="K154" s="121"/>
      <c r="L154" s="121"/>
      <c r="M154" s="121"/>
      <c r="N154" s="121"/>
      <c r="O154" s="121"/>
      <c r="P154" s="121"/>
      <c r="Q154" s="121"/>
    </row>
    <row r="155" spans="3:17" x14ac:dyDescent="0.3">
      <c r="C155" s="197"/>
      <c r="D155" s="198"/>
      <c r="E155" s="197"/>
      <c r="F155" s="121"/>
      <c r="G155" s="121"/>
      <c r="H155" s="121"/>
      <c r="I155" s="121"/>
      <c r="J155" s="121"/>
      <c r="K155" s="121"/>
      <c r="L155" s="121"/>
      <c r="M155" s="121"/>
      <c r="N155" s="121"/>
      <c r="O155" s="121"/>
      <c r="P155" s="121"/>
      <c r="Q155" s="121"/>
    </row>
    <row r="156" spans="3:17" x14ac:dyDescent="0.3">
      <c r="C156" s="197"/>
      <c r="D156" s="198"/>
      <c r="E156" s="197"/>
      <c r="F156" s="121"/>
      <c r="G156" s="121"/>
      <c r="H156" s="121"/>
      <c r="I156" s="121"/>
      <c r="J156" s="121"/>
      <c r="K156" s="121"/>
      <c r="L156" s="121"/>
      <c r="M156" s="121"/>
      <c r="N156" s="121"/>
      <c r="O156" s="121"/>
      <c r="P156" s="121"/>
      <c r="Q156" s="121"/>
    </row>
    <row r="157" spans="3:17" x14ac:dyDescent="0.3">
      <c r="C157" s="197"/>
      <c r="D157" s="198"/>
      <c r="E157" s="197"/>
      <c r="F157" s="121"/>
      <c r="G157" s="121"/>
      <c r="H157" s="121"/>
      <c r="I157" s="121"/>
      <c r="J157" s="121"/>
      <c r="K157" s="121"/>
      <c r="L157" s="121"/>
      <c r="M157" s="121"/>
      <c r="N157" s="121"/>
      <c r="O157" s="121"/>
      <c r="P157" s="121"/>
      <c r="Q157" s="121"/>
    </row>
    <row r="158" spans="3:17" x14ac:dyDescent="0.3">
      <c r="C158" s="197"/>
      <c r="D158" s="198"/>
      <c r="E158" s="197"/>
      <c r="F158" s="121"/>
      <c r="G158" s="121"/>
      <c r="H158" s="121"/>
      <c r="I158" s="121"/>
      <c r="J158" s="121"/>
      <c r="K158" s="121"/>
      <c r="L158" s="121"/>
      <c r="M158" s="121"/>
      <c r="N158" s="121"/>
      <c r="O158" s="121"/>
      <c r="P158" s="121"/>
      <c r="Q158" s="121"/>
    </row>
    <row r="159" spans="3:17" x14ac:dyDescent="0.3">
      <c r="C159" s="197"/>
      <c r="D159" s="198"/>
      <c r="E159" s="197"/>
      <c r="F159" s="121"/>
      <c r="G159" s="121"/>
      <c r="H159" s="121"/>
      <c r="I159" s="121"/>
      <c r="J159" s="121"/>
      <c r="K159" s="121"/>
      <c r="L159" s="121"/>
      <c r="M159" s="121"/>
      <c r="N159" s="121"/>
      <c r="O159" s="121"/>
      <c r="P159" s="121"/>
      <c r="Q159" s="121"/>
    </row>
    <row r="160" spans="3:17" x14ac:dyDescent="0.3">
      <c r="C160" s="197"/>
      <c r="D160" s="198"/>
      <c r="E160" s="197"/>
      <c r="F160" s="121"/>
      <c r="G160" s="121"/>
      <c r="H160" s="121"/>
      <c r="I160" s="121"/>
      <c r="J160" s="121"/>
      <c r="K160" s="121"/>
      <c r="L160" s="121"/>
      <c r="M160" s="121"/>
      <c r="N160" s="121"/>
      <c r="O160" s="121"/>
      <c r="P160" s="121"/>
      <c r="Q160" s="121"/>
    </row>
    <row r="161" spans="3:17" x14ac:dyDescent="0.3">
      <c r="C161" s="197"/>
      <c r="D161" s="198"/>
      <c r="E161" s="197"/>
      <c r="F161" s="121"/>
      <c r="G161" s="121"/>
      <c r="H161" s="121"/>
      <c r="I161" s="121"/>
      <c r="J161" s="121"/>
      <c r="K161" s="121"/>
      <c r="L161" s="121"/>
      <c r="M161" s="121"/>
      <c r="N161" s="121"/>
      <c r="O161" s="121"/>
      <c r="P161" s="121"/>
      <c r="Q161" s="121"/>
    </row>
    <row r="162" spans="3:17" x14ac:dyDescent="0.3">
      <c r="C162" s="197"/>
      <c r="D162" s="198"/>
      <c r="E162" s="197"/>
      <c r="F162" s="121"/>
      <c r="G162" s="121"/>
      <c r="H162" s="121"/>
      <c r="I162" s="121"/>
      <c r="J162" s="121"/>
      <c r="K162" s="121"/>
      <c r="L162" s="121"/>
      <c r="M162" s="121"/>
      <c r="N162" s="121"/>
      <c r="O162" s="121"/>
      <c r="P162" s="121"/>
      <c r="Q162" s="121"/>
    </row>
    <row r="163" spans="3:17" x14ac:dyDescent="0.3">
      <c r="C163" s="197"/>
      <c r="D163" s="198"/>
      <c r="E163" s="197"/>
      <c r="F163" s="121"/>
      <c r="G163" s="121"/>
      <c r="H163" s="121"/>
      <c r="I163" s="121"/>
      <c r="J163" s="121"/>
      <c r="K163" s="121"/>
      <c r="L163" s="121"/>
      <c r="M163" s="121"/>
      <c r="N163" s="121"/>
      <c r="O163" s="121"/>
      <c r="P163" s="121"/>
      <c r="Q163" s="121"/>
    </row>
    <row r="164" spans="3:17" x14ac:dyDescent="0.3">
      <c r="C164" s="197"/>
      <c r="D164" s="198"/>
      <c r="E164" s="197"/>
      <c r="F164" s="121"/>
      <c r="G164" s="121"/>
      <c r="H164" s="121"/>
      <c r="I164" s="121"/>
      <c r="J164" s="121"/>
      <c r="K164" s="121"/>
      <c r="L164" s="121"/>
      <c r="M164" s="121"/>
      <c r="N164" s="121"/>
      <c r="O164" s="121"/>
      <c r="P164" s="121"/>
      <c r="Q164" s="121"/>
    </row>
    <row r="165" spans="3:17" x14ac:dyDescent="0.3">
      <c r="C165" s="197"/>
      <c r="D165" s="198"/>
      <c r="E165" s="197"/>
      <c r="F165" s="121"/>
      <c r="G165" s="121"/>
      <c r="H165" s="121"/>
      <c r="I165" s="121"/>
      <c r="J165" s="121"/>
      <c r="K165" s="121"/>
      <c r="L165" s="121"/>
      <c r="M165" s="121"/>
      <c r="N165" s="121"/>
      <c r="O165" s="121"/>
      <c r="P165" s="121"/>
      <c r="Q165" s="121"/>
    </row>
    <row r="166" spans="3:17" x14ac:dyDescent="0.3">
      <c r="C166" s="197"/>
      <c r="D166" s="198"/>
      <c r="E166" s="197"/>
      <c r="F166" s="121"/>
      <c r="G166" s="121"/>
      <c r="H166" s="121"/>
      <c r="I166" s="121"/>
      <c r="J166" s="121"/>
      <c r="K166" s="121"/>
      <c r="L166" s="121"/>
      <c r="M166" s="121"/>
      <c r="N166" s="121"/>
      <c r="O166" s="121"/>
      <c r="P166" s="121"/>
      <c r="Q166" s="121"/>
    </row>
    <row r="167" spans="3:17" x14ac:dyDescent="0.3">
      <c r="C167" s="197"/>
      <c r="D167" s="198"/>
      <c r="E167" s="197"/>
      <c r="F167" s="121"/>
      <c r="G167" s="121"/>
      <c r="H167" s="121"/>
      <c r="I167" s="121"/>
      <c r="J167" s="121"/>
      <c r="K167" s="121"/>
      <c r="L167" s="121"/>
      <c r="M167" s="121"/>
      <c r="N167" s="121"/>
      <c r="O167" s="121"/>
      <c r="P167" s="121"/>
      <c r="Q167" s="121"/>
    </row>
    <row r="168" spans="3:17" x14ac:dyDescent="0.3">
      <c r="C168" s="197"/>
      <c r="D168" s="198"/>
      <c r="E168" s="197"/>
      <c r="F168" s="121"/>
      <c r="G168" s="121"/>
      <c r="H168" s="121"/>
      <c r="I168" s="121"/>
      <c r="J168" s="121"/>
      <c r="K168" s="121"/>
      <c r="L168" s="121"/>
      <c r="M168" s="121"/>
      <c r="N168" s="121"/>
      <c r="O168" s="121"/>
      <c r="P168" s="121"/>
      <c r="Q168" s="121"/>
    </row>
    <row r="169" spans="3:17" x14ac:dyDescent="0.3">
      <c r="C169" s="197"/>
      <c r="D169" s="198"/>
      <c r="E169" s="197"/>
      <c r="F169" s="121"/>
      <c r="G169" s="121"/>
      <c r="H169" s="121"/>
      <c r="I169" s="121"/>
      <c r="J169" s="121"/>
      <c r="K169" s="121"/>
      <c r="L169" s="121"/>
      <c r="M169" s="121"/>
      <c r="N169" s="121"/>
      <c r="O169" s="121"/>
      <c r="P169" s="121"/>
      <c r="Q169" s="121"/>
    </row>
    <row r="170" spans="3:17" x14ac:dyDescent="0.3">
      <c r="C170" s="197"/>
      <c r="D170" s="198"/>
      <c r="E170" s="197"/>
      <c r="F170" s="121"/>
      <c r="G170" s="121"/>
      <c r="H170" s="121"/>
      <c r="I170" s="121"/>
      <c r="J170" s="121"/>
      <c r="K170" s="121"/>
      <c r="L170" s="121"/>
      <c r="M170" s="121"/>
      <c r="N170" s="121"/>
      <c r="O170" s="121"/>
      <c r="P170" s="121"/>
      <c r="Q170" s="121"/>
    </row>
    <row r="171" spans="3:17" x14ac:dyDescent="0.3">
      <c r="C171" s="197"/>
      <c r="D171" s="198"/>
      <c r="E171" s="197"/>
      <c r="F171" s="121"/>
      <c r="G171" s="121"/>
      <c r="H171" s="121"/>
      <c r="I171" s="121"/>
      <c r="J171" s="121"/>
      <c r="K171" s="121"/>
      <c r="L171" s="121"/>
      <c r="M171" s="121"/>
      <c r="N171" s="121"/>
      <c r="O171" s="121"/>
      <c r="P171" s="121"/>
      <c r="Q171" s="121"/>
    </row>
    <row r="172" spans="3:17" x14ac:dyDescent="0.3">
      <c r="C172" s="197"/>
      <c r="D172" s="198"/>
      <c r="E172" s="197"/>
      <c r="F172" s="121"/>
      <c r="G172" s="121"/>
      <c r="H172" s="121"/>
      <c r="I172" s="121"/>
      <c r="J172" s="121"/>
      <c r="K172" s="121"/>
      <c r="L172" s="121"/>
      <c r="M172" s="121"/>
      <c r="N172" s="121"/>
      <c r="O172" s="121"/>
      <c r="P172" s="121"/>
      <c r="Q172" s="121"/>
    </row>
    <row r="173" spans="3:17" x14ac:dyDescent="0.3">
      <c r="C173" s="197"/>
      <c r="D173" s="198"/>
      <c r="E173" s="197"/>
      <c r="F173" s="121"/>
      <c r="G173" s="121"/>
      <c r="H173" s="121"/>
      <c r="I173" s="121"/>
      <c r="J173" s="121"/>
      <c r="K173" s="121"/>
      <c r="L173" s="121"/>
      <c r="M173" s="121"/>
      <c r="N173" s="121"/>
      <c r="O173" s="121"/>
      <c r="P173" s="121"/>
      <c r="Q173" s="121"/>
    </row>
    <row r="174" spans="3:17" x14ac:dyDescent="0.3">
      <c r="C174" s="197"/>
      <c r="D174" s="198"/>
      <c r="E174" s="197"/>
      <c r="F174" s="121"/>
      <c r="G174" s="121"/>
      <c r="H174" s="121"/>
      <c r="I174" s="121"/>
      <c r="J174" s="121"/>
      <c r="K174" s="121"/>
      <c r="L174" s="121"/>
      <c r="M174" s="121"/>
      <c r="N174" s="121"/>
      <c r="O174" s="121"/>
      <c r="P174" s="121"/>
      <c r="Q174" s="121"/>
    </row>
    <row r="175" spans="3:17" x14ac:dyDescent="0.3">
      <c r="C175" s="197"/>
      <c r="D175" s="198"/>
      <c r="E175" s="197"/>
      <c r="F175" s="121"/>
      <c r="G175" s="121"/>
      <c r="H175" s="121"/>
      <c r="I175" s="121"/>
      <c r="J175" s="121"/>
      <c r="K175" s="121"/>
      <c r="L175" s="121"/>
      <c r="M175" s="121"/>
      <c r="N175" s="121"/>
      <c r="O175" s="121"/>
      <c r="P175" s="121"/>
      <c r="Q175" s="121"/>
    </row>
    <row r="176" spans="3:17" x14ac:dyDescent="0.3">
      <c r="C176" s="197"/>
      <c r="D176" s="198"/>
      <c r="E176" s="197"/>
      <c r="F176" s="121"/>
      <c r="G176" s="121"/>
      <c r="H176" s="121"/>
      <c r="I176" s="121"/>
      <c r="J176" s="121"/>
      <c r="K176" s="121"/>
      <c r="L176" s="121"/>
      <c r="M176" s="121"/>
      <c r="N176" s="121"/>
      <c r="O176" s="121"/>
      <c r="P176" s="121"/>
      <c r="Q176" s="121"/>
    </row>
    <row r="177" spans="3:17" x14ac:dyDescent="0.3">
      <c r="C177" s="197"/>
      <c r="D177" s="198"/>
      <c r="E177" s="197"/>
      <c r="F177" s="121"/>
      <c r="G177" s="121"/>
      <c r="H177" s="121"/>
      <c r="I177" s="121"/>
      <c r="J177" s="121"/>
      <c r="K177" s="121"/>
      <c r="L177" s="121"/>
      <c r="M177" s="121"/>
      <c r="N177" s="121"/>
      <c r="O177" s="121"/>
      <c r="P177" s="121"/>
      <c r="Q177" s="121"/>
    </row>
    <row r="178" spans="3:17" x14ac:dyDescent="0.3">
      <c r="C178" s="197"/>
      <c r="D178" s="198"/>
      <c r="E178" s="197"/>
      <c r="F178" s="121"/>
      <c r="G178" s="121"/>
      <c r="H178" s="121"/>
      <c r="I178" s="121"/>
      <c r="J178" s="121"/>
      <c r="K178" s="121"/>
      <c r="L178" s="121"/>
      <c r="M178" s="121"/>
      <c r="N178" s="121"/>
      <c r="O178" s="121"/>
      <c r="P178" s="121"/>
      <c r="Q178" s="121"/>
    </row>
    <row r="179" spans="3:17" x14ac:dyDescent="0.3">
      <c r="C179" s="197"/>
      <c r="D179" s="198"/>
      <c r="E179" s="197"/>
      <c r="F179" s="121"/>
      <c r="G179" s="121"/>
      <c r="H179" s="121"/>
      <c r="I179" s="121"/>
      <c r="J179" s="121"/>
      <c r="K179" s="121"/>
      <c r="L179" s="121"/>
      <c r="M179" s="121"/>
      <c r="N179" s="121"/>
      <c r="O179" s="121"/>
      <c r="P179" s="121"/>
      <c r="Q179" s="121"/>
    </row>
    <row r="180" spans="3:17" x14ac:dyDescent="0.3">
      <c r="C180" s="197"/>
      <c r="D180" s="198"/>
      <c r="E180" s="197"/>
      <c r="F180" s="121"/>
      <c r="G180" s="121"/>
      <c r="H180" s="121"/>
      <c r="I180" s="121"/>
      <c r="J180" s="121"/>
      <c r="K180" s="121"/>
      <c r="L180" s="121"/>
      <c r="M180" s="121"/>
      <c r="N180" s="121"/>
      <c r="O180" s="121"/>
      <c r="P180" s="121"/>
      <c r="Q180" s="121"/>
    </row>
    <row r="181" spans="3:17" x14ac:dyDescent="0.3">
      <c r="C181" s="197"/>
      <c r="D181" s="198"/>
      <c r="E181" s="197"/>
      <c r="F181" s="121"/>
      <c r="G181" s="121"/>
      <c r="H181" s="121"/>
      <c r="I181" s="121"/>
      <c r="J181" s="121"/>
      <c r="K181" s="121"/>
      <c r="L181" s="121"/>
      <c r="M181" s="121"/>
      <c r="N181" s="121"/>
      <c r="O181" s="121"/>
      <c r="P181" s="121"/>
      <c r="Q181" s="121"/>
    </row>
    <row r="182" spans="3:17" x14ac:dyDescent="0.3">
      <c r="C182" s="197"/>
      <c r="D182" s="198"/>
      <c r="E182" s="197"/>
      <c r="F182" s="121"/>
      <c r="G182" s="121"/>
      <c r="H182" s="121"/>
      <c r="I182" s="121"/>
      <c r="J182" s="121"/>
      <c r="K182" s="121"/>
      <c r="L182" s="121"/>
      <c r="M182" s="121"/>
      <c r="N182" s="121"/>
      <c r="O182" s="121"/>
      <c r="P182" s="121"/>
      <c r="Q182" s="121"/>
    </row>
    <row r="183" spans="3:17" x14ac:dyDescent="0.3">
      <c r="C183" s="197"/>
      <c r="D183" s="198"/>
      <c r="E183" s="197"/>
      <c r="F183" s="121"/>
      <c r="G183" s="121"/>
      <c r="H183" s="121"/>
      <c r="I183" s="121"/>
      <c r="J183" s="121"/>
      <c r="K183" s="121"/>
      <c r="L183" s="121"/>
      <c r="M183" s="121"/>
      <c r="N183" s="121"/>
      <c r="O183" s="121"/>
      <c r="P183" s="121"/>
      <c r="Q183" s="121"/>
    </row>
    <row r="184" spans="3:17" x14ac:dyDescent="0.3">
      <c r="C184" s="197"/>
      <c r="D184" s="198"/>
      <c r="E184" s="197"/>
      <c r="F184" s="121"/>
      <c r="G184" s="121"/>
      <c r="H184" s="121"/>
      <c r="I184" s="121"/>
      <c r="J184" s="121"/>
      <c r="K184" s="121"/>
      <c r="L184" s="121"/>
      <c r="M184" s="121"/>
      <c r="N184" s="121"/>
      <c r="O184" s="121"/>
      <c r="P184" s="121"/>
      <c r="Q184" s="121"/>
    </row>
    <row r="185" spans="3:17" x14ac:dyDescent="0.3">
      <c r="C185" s="197"/>
      <c r="D185" s="198"/>
      <c r="E185" s="197"/>
      <c r="F185" s="121"/>
      <c r="G185" s="121"/>
      <c r="H185" s="121"/>
      <c r="I185" s="121"/>
      <c r="J185" s="121"/>
      <c r="K185" s="121"/>
      <c r="L185" s="121"/>
      <c r="M185" s="121"/>
      <c r="N185" s="121"/>
      <c r="O185" s="121"/>
      <c r="P185" s="121"/>
      <c r="Q185" s="121"/>
    </row>
    <row r="186" spans="3:17" x14ac:dyDescent="0.3">
      <c r="C186" s="197"/>
      <c r="D186" s="198"/>
      <c r="E186" s="197"/>
      <c r="F186" s="121"/>
      <c r="G186" s="121"/>
      <c r="H186" s="121"/>
      <c r="I186" s="121"/>
      <c r="J186" s="121"/>
      <c r="K186" s="121"/>
      <c r="L186" s="121"/>
      <c r="M186" s="121"/>
      <c r="N186" s="121"/>
      <c r="O186" s="121"/>
      <c r="P186" s="121"/>
      <c r="Q186" s="121"/>
    </row>
    <row r="187" spans="3:17" x14ac:dyDescent="0.3">
      <c r="C187" s="197"/>
      <c r="D187" s="198"/>
      <c r="E187" s="197"/>
      <c r="F187" s="121"/>
      <c r="G187" s="121"/>
      <c r="H187" s="121"/>
      <c r="I187" s="121"/>
      <c r="J187" s="121"/>
      <c r="K187" s="121"/>
      <c r="L187" s="121"/>
      <c r="M187" s="121"/>
      <c r="N187" s="121"/>
      <c r="O187" s="121"/>
      <c r="P187" s="121"/>
      <c r="Q187" s="121"/>
    </row>
    <row r="188" spans="3:17" x14ac:dyDescent="0.3">
      <c r="C188" s="197"/>
      <c r="D188" s="198"/>
      <c r="E188" s="197"/>
      <c r="F188" s="121"/>
      <c r="G188" s="121"/>
      <c r="H188" s="121"/>
      <c r="I188" s="121"/>
      <c r="J188" s="121"/>
      <c r="K188" s="121"/>
      <c r="L188" s="121"/>
      <c r="M188" s="121"/>
      <c r="N188" s="121"/>
      <c r="O188" s="121"/>
      <c r="P188" s="121"/>
      <c r="Q188" s="121"/>
    </row>
    <row r="189" spans="3:17" x14ac:dyDescent="0.3">
      <c r="C189" s="110"/>
      <c r="D189" s="199"/>
      <c r="E189" s="110"/>
      <c r="F189" s="161"/>
      <c r="G189" s="161"/>
      <c r="H189" s="161"/>
      <c r="I189" s="161"/>
      <c r="J189" s="161"/>
      <c r="K189" s="161"/>
      <c r="L189" s="161"/>
      <c r="M189" s="161"/>
      <c r="N189" s="161"/>
      <c r="O189" s="161"/>
      <c r="P189" s="161"/>
      <c r="Q189" s="161"/>
    </row>
    <row r="190" spans="3:17" x14ac:dyDescent="0.3">
      <c r="C190" s="197"/>
      <c r="D190" s="198"/>
      <c r="E190" s="197"/>
      <c r="F190" s="121"/>
      <c r="G190" s="121"/>
      <c r="H190" s="121"/>
      <c r="I190" s="121"/>
      <c r="J190" s="121"/>
      <c r="K190" s="121"/>
      <c r="L190" s="121"/>
      <c r="M190" s="121"/>
      <c r="N190" s="121"/>
      <c r="O190" s="121"/>
      <c r="P190" s="121"/>
      <c r="Q190" s="121"/>
    </row>
    <row r="191" spans="3:17" x14ac:dyDescent="0.3">
      <c r="C191" s="197"/>
      <c r="D191" s="198"/>
      <c r="E191" s="197"/>
      <c r="F191" s="121"/>
      <c r="G191" s="121"/>
      <c r="H191" s="121"/>
      <c r="I191" s="121"/>
      <c r="J191" s="121"/>
      <c r="K191" s="121"/>
      <c r="L191" s="121"/>
      <c r="M191" s="121"/>
      <c r="N191" s="121"/>
      <c r="O191" s="121"/>
      <c r="P191" s="121"/>
      <c r="Q191" s="121"/>
    </row>
    <row r="192" spans="3:17" x14ac:dyDescent="0.3">
      <c r="C192" s="197"/>
      <c r="D192" s="198"/>
      <c r="E192" s="197"/>
      <c r="F192" s="121"/>
      <c r="G192" s="121"/>
      <c r="H192" s="121"/>
      <c r="I192" s="121"/>
      <c r="J192" s="121"/>
      <c r="K192" s="121"/>
      <c r="L192" s="121"/>
      <c r="M192" s="121"/>
      <c r="N192" s="121"/>
      <c r="O192" s="121"/>
      <c r="P192" s="121"/>
      <c r="Q192" s="121"/>
    </row>
    <row r="193" spans="3:17" x14ac:dyDescent="0.3">
      <c r="C193" s="197"/>
      <c r="D193" s="198"/>
      <c r="E193" s="197"/>
      <c r="F193" s="121"/>
      <c r="G193" s="121"/>
      <c r="H193" s="121"/>
      <c r="I193" s="121"/>
      <c r="J193" s="121"/>
      <c r="K193" s="121"/>
      <c r="L193" s="121"/>
      <c r="M193" s="121"/>
      <c r="N193" s="121"/>
      <c r="O193" s="121"/>
      <c r="P193" s="121"/>
      <c r="Q193" s="121"/>
    </row>
    <row r="194" spans="3:17" x14ac:dyDescent="0.3">
      <c r="C194" s="197"/>
      <c r="D194" s="198"/>
      <c r="E194" s="197"/>
      <c r="F194" s="121"/>
      <c r="G194" s="121"/>
      <c r="H194" s="121"/>
      <c r="I194" s="121"/>
      <c r="J194" s="121"/>
      <c r="K194" s="121"/>
      <c r="L194" s="121"/>
      <c r="M194" s="121"/>
      <c r="N194" s="121"/>
      <c r="O194" s="121"/>
      <c r="P194" s="121"/>
      <c r="Q194" s="121"/>
    </row>
    <row r="195" spans="3:17" x14ac:dyDescent="0.3">
      <c r="C195" s="197"/>
      <c r="D195" s="198"/>
      <c r="E195" s="197"/>
      <c r="F195" s="121"/>
      <c r="G195" s="121"/>
      <c r="H195" s="121"/>
      <c r="I195" s="121"/>
      <c r="J195" s="121"/>
      <c r="K195" s="121"/>
      <c r="L195" s="121"/>
      <c r="M195" s="121"/>
      <c r="N195" s="121"/>
      <c r="O195" s="121"/>
      <c r="P195" s="121"/>
      <c r="Q195" s="121"/>
    </row>
    <row r="196" spans="3:17" x14ac:dyDescent="0.3">
      <c r="C196" s="197"/>
      <c r="D196" s="198"/>
      <c r="E196" s="197"/>
      <c r="F196" s="121"/>
      <c r="G196" s="121"/>
      <c r="H196" s="121"/>
      <c r="I196" s="121"/>
      <c r="J196" s="121"/>
      <c r="K196" s="121"/>
      <c r="L196" s="121"/>
      <c r="M196" s="121"/>
      <c r="N196" s="121"/>
      <c r="O196" s="121"/>
      <c r="P196" s="121"/>
      <c r="Q196" s="121"/>
    </row>
    <row r="197" spans="3:17" x14ac:dyDescent="0.3">
      <c r="C197" s="197"/>
      <c r="D197" s="198"/>
      <c r="E197" s="197"/>
      <c r="F197" s="121"/>
      <c r="G197" s="121"/>
      <c r="H197" s="121"/>
      <c r="I197" s="121"/>
      <c r="J197" s="121"/>
      <c r="K197" s="121"/>
      <c r="L197" s="121"/>
      <c r="M197" s="121"/>
      <c r="N197" s="121"/>
      <c r="O197" s="121"/>
      <c r="P197" s="121"/>
      <c r="Q197" s="121"/>
    </row>
    <row r="198" spans="3:17" x14ac:dyDescent="0.3">
      <c r="C198" s="197"/>
      <c r="D198" s="198"/>
      <c r="E198" s="197"/>
      <c r="F198" s="121"/>
      <c r="G198" s="121"/>
      <c r="H198" s="121"/>
      <c r="I198" s="121"/>
      <c r="J198" s="121"/>
      <c r="K198" s="121"/>
      <c r="L198" s="121"/>
      <c r="M198" s="121"/>
      <c r="N198" s="121"/>
      <c r="O198" s="121"/>
      <c r="P198" s="121"/>
      <c r="Q198" s="121"/>
    </row>
    <row r="199" spans="3:17" x14ac:dyDescent="0.3">
      <c r="C199" s="197"/>
      <c r="D199" s="198"/>
      <c r="E199" s="197"/>
      <c r="F199" s="121"/>
      <c r="G199" s="121"/>
      <c r="H199" s="121"/>
      <c r="I199" s="121"/>
      <c r="J199" s="121"/>
      <c r="K199" s="121"/>
      <c r="L199" s="121"/>
      <c r="M199" s="121"/>
      <c r="N199" s="121"/>
      <c r="O199" s="121"/>
      <c r="P199" s="121"/>
      <c r="Q199" s="121"/>
    </row>
    <row r="200" spans="3:17" x14ac:dyDescent="0.3">
      <c r="C200" s="197"/>
      <c r="D200" s="198"/>
      <c r="E200" s="197"/>
      <c r="F200" s="121"/>
      <c r="G200" s="121"/>
      <c r="H200" s="121"/>
      <c r="I200" s="121"/>
      <c r="J200" s="121"/>
      <c r="K200" s="121"/>
      <c r="L200" s="121"/>
      <c r="M200" s="121"/>
      <c r="N200" s="121"/>
      <c r="O200" s="121"/>
      <c r="P200" s="121"/>
      <c r="Q200" s="121"/>
    </row>
    <row r="201" spans="3:17" x14ac:dyDescent="0.3">
      <c r="C201" s="197"/>
      <c r="D201" s="198"/>
      <c r="E201" s="197"/>
      <c r="F201" s="121"/>
      <c r="G201" s="121"/>
      <c r="H201" s="121"/>
      <c r="I201" s="121"/>
      <c r="J201" s="121"/>
      <c r="K201" s="121"/>
      <c r="L201" s="121"/>
      <c r="M201" s="121"/>
      <c r="N201" s="121"/>
      <c r="O201" s="121"/>
      <c r="P201" s="121"/>
      <c r="Q201" s="121"/>
    </row>
    <row r="202" spans="3:17" x14ac:dyDescent="0.3">
      <c r="C202" s="197"/>
      <c r="D202" s="198"/>
      <c r="E202" s="197"/>
      <c r="F202" s="121"/>
      <c r="G202" s="121"/>
      <c r="H202" s="121"/>
      <c r="I202" s="121"/>
      <c r="J202" s="121"/>
      <c r="K202" s="121"/>
      <c r="L202" s="121"/>
      <c r="M202" s="121"/>
      <c r="N202" s="121"/>
      <c r="O202" s="121"/>
      <c r="P202" s="121"/>
      <c r="Q202" s="121"/>
    </row>
    <row r="203" spans="3:17" x14ac:dyDescent="0.3">
      <c r="C203" s="197"/>
      <c r="D203" s="198"/>
      <c r="E203" s="197"/>
      <c r="F203" s="121"/>
      <c r="G203" s="121"/>
      <c r="H203" s="121"/>
      <c r="I203" s="121"/>
      <c r="J203" s="121"/>
      <c r="K203" s="121"/>
      <c r="L203" s="121"/>
      <c r="M203" s="121"/>
      <c r="N203" s="121"/>
      <c r="O203" s="121"/>
      <c r="P203" s="121"/>
      <c r="Q203" s="121"/>
    </row>
    <row r="204" spans="3:17" x14ac:dyDescent="0.3">
      <c r="C204" s="197"/>
      <c r="D204" s="198"/>
      <c r="E204" s="197"/>
      <c r="F204" s="121"/>
      <c r="G204" s="121"/>
      <c r="H204" s="121"/>
      <c r="I204" s="121"/>
      <c r="J204" s="121"/>
      <c r="K204" s="121"/>
      <c r="L204" s="121"/>
      <c r="M204" s="121"/>
      <c r="N204" s="121"/>
      <c r="O204" s="121"/>
      <c r="P204" s="121"/>
      <c r="Q204" s="121"/>
    </row>
    <row r="205" spans="3:17" x14ac:dyDescent="0.3">
      <c r="C205" s="197"/>
      <c r="D205" s="198"/>
      <c r="E205" s="197"/>
      <c r="F205" s="121"/>
      <c r="G205" s="121"/>
      <c r="H205" s="121"/>
      <c r="I205" s="121"/>
      <c r="J205" s="121"/>
      <c r="K205" s="121"/>
      <c r="L205" s="121"/>
      <c r="M205" s="121"/>
      <c r="N205" s="121"/>
      <c r="O205" s="121"/>
      <c r="P205" s="121"/>
      <c r="Q205" s="121"/>
    </row>
    <row r="206" spans="3:17" x14ac:dyDescent="0.3">
      <c r="C206" s="197"/>
      <c r="D206" s="198"/>
      <c r="E206" s="197"/>
      <c r="F206" s="121"/>
      <c r="G206" s="121"/>
      <c r="H206" s="121"/>
      <c r="I206" s="121"/>
      <c r="J206" s="121"/>
      <c r="K206" s="121"/>
      <c r="L206" s="121"/>
      <c r="M206" s="121"/>
      <c r="N206" s="121"/>
      <c r="O206" s="121"/>
      <c r="P206" s="121"/>
      <c r="Q206" s="121"/>
    </row>
    <row r="207" spans="3:17" x14ac:dyDescent="0.3">
      <c r="C207" s="197"/>
      <c r="D207" s="198"/>
      <c r="E207" s="197"/>
      <c r="F207" s="121"/>
      <c r="G207" s="121"/>
      <c r="H207" s="121"/>
      <c r="I207" s="121"/>
      <c r="J207" s="121"/>
      <c r="K207" s="121"/>
      <c r="L207" s="121"/>
      <c r="M207" s="121"/>
      <c r="N207" s="121"/>
      <c r="O207" s="121"/>
      <c r="P207" s="121"/>
      <c r="Q207" s="121"/>
    </row>
    <row r="208" spans="3:17" x14ac:dyDescent="0.3">
      <c r="C208" s="197"/>
      <c r="D208" s="198"/>
      <c r="E208" s="197"/>
      <c r="F208" s="121"/>
      <c r="G208" s="121"/>
      <c r="H208" s="121"/>
      <c r="I208" s="121"/>
      <c r="J208" s="121"/>
      <c r="K208" s="121"/>
      <c r="L208" s="121"/>
      <c r="M208" s="121"/>
      <c r="N208" s="121"/>
      <c r="O208" s="121"/>
      <c r="P208" s="121"/>
      <c r="Q208" s="121"/>
    </row>
    <row r="209" spans="3:17" x14ac:dyDescent="0.3">
      <c r="C209" s="197"/>
      <c r="D209" s="198"/>
      <c r="E209" s="197"/>
      <c r="F209" s="121"/>
      <c r="G209" s="121"/>
      <c r="H209" s="121"/>
      <c r="I209" s="121"/>
      <c r="J209" s="121"/>
      <c r="K209" s="121"/>
      <c r="L209" s="121"/>
      <c r="M209" s="121"/>
      <c r="N209" s="121"/>
      <c r="O209" s="121"/>
      <c r="P209" s="121"/>
      <c r="Q209" s="121"/>
    </row>
    <row r="210" spans="3:17" x14ac:dyDescent="0.3">
      <c r="C210" s="197"/>
      <c r="D210" s="198"/>
      <c r="E210" s="197"/>
      <c r="F210" s="121"/>
      <c r="G210" s="121"/>
      <c r="H210" s="121"/>
      <c r="I210" s="121"/>
      <c r="J210" s="121"/>
      <c r="K210" s="121"/>
      <c r="L210" s="121"/>
      <c r="M210" s="121"/>
      <c r="N210" s="121"/>
      <c r="O210" s="121"/>
      <c r="P210" s="121"/>
      <c r="Q210" s="121"/>
    </row>
    <row r="211" spans="3:17" x14ac:dyDescent="0.3">
      <c r="C211" s="197"/>
      <c r="D211" s="198"/>
      <c r="E211" s="197"/>
      <c r="F211" s="121"/>
      <c r="G211" s="121"/>
      <c r="H211" s="121"/>
      <c r="I211" s="121"/>
      <c r="J211" s="121"/>
      <c r="K211" s="121"/>
      <c r="L211" s="121"/>
      <c r="M211" s="121"/>
      <c r="N211" s="121"/>
      <c r="O211" s="121"/>
      <c r="P211" s="121"/>
      <c r="Q211" s="121"/>
    </row>
    <row r="212" spans="3:17" x14ac:dyDescent="0.3">
      <c r="C212" s="197"/>
      <c r="D212" s="198"/>
      <c r="E212" s="197"/>
      <c r="F212" s="121"/>
      <c r="G212" s="121"/>
      <c r="H212" s="121"/>
      <c r="I212" s="121"/>
      <c r="J212" s="121"/>
      <c r="K212" s="121"/>
      <c r="L212" s="121"/>
      <c r="M212" s="121"/>
      <c r="N212" s="121"/>
      <c r="O212" s="121"/>
      <c r="P212" s="121"/>
      <c r="Q212" s="121"/>
    </row>
    <row r="213" spans="3:17" x14ac:dyDescent="0.3">
      <c r="C213" s="197"/>
      <c r="D213" s="198"/>
      <c r="E213" s="197"/>
      <c r="F213" s="121"/>
      <c r="G213" s="121"/>
      <c r="H213" s="121"/>
      <c r="I213" s="121"/>
      <c r="J213" s="121"/>
      <c r="K213" s="121"/>
      <c r="L213" s="121"/>
      <c r="M213" s="121"/>
      <c r="N213" s="121"/>
      <c r="O213" s="121"/>
      <c r="P213" s="121"/>
      <c r="Q213" s="121"/>
    </row>
    <row r="214" spans="3:17" x14ac:dyDescent="0.3">
      <c r="C214" s="197"/>
      <c r="D214" s="198"/>
      <c r="E214" s="197"/>
      <c r="F214" s="121"/>
      <c r="G214" s="121"/>
      <c r="H214" s="121"/>
      <c r="I214" s="121"/>
      <c r="J214" s="121"/>
      <c r="K214" s="121"/>
      <c r="L214" s="121"/>
      <c r="M214" s="121"/>
      <c r="N214" s="121"/>
      <c r="O214" s="121"/>
      <c r="P214" s="121"/>
      <c r="Q214" s="121"/>
    </row>
    <row r="215" spans="3:17" x14ac:dyDescent="0.3">
      <c r="C215" s="197"/>
      <c r="D215" s="198"/>
      <c r="E215" s="197"/>
      <c r="F215" s="121"/>
      <c r="G215" s="121"/>
      <c r="H215" s="121"/>
      <c r="I215" s="121"/>
      <c r="J215" s="121"/>
      <c r="K215" s="121"/>
      <c r="L215" s="121"/>
      <c r="M215" s="121"/>
      <c r="N215" s="121"/>
      <c r="O215" s="121"/>
      <c r="P215" s="121"/>
      <c r="Q215" s="121"/>
    </row>
    <row r="216" spans="3:17" x14ac:dyDescent="0.3">
      <c r="C216" s="197"/>
      <c r="D216" s="198"/>
      <c r="E216" s="197"/>
      <c r="F216" s="121"/>
      <c r="G216" s="121"/>
      <c r="H216" s="121"/>
      <c r="I216" s="121"/>
      <c r="J216" s="121"/>
      <c r="K216" s="121"/>
      <c r="L216" s="121"/>
      <c r="M216" s="121"/>
      <c r="N216" s="121"/>
      <c r="O216" s="121"/>
      <c r="P216" s="121"/>
      <c r="Q216" s="121"/>
    </row>
    <row r="217" spans="3:17" x14ac:dyDescent="0.3">
      <c r="C217" s="197"/>
      <c r="D217" s="198"/>
      <c r="E217" s="197"/>
      <c r="F217" s="121"/>
      <c r="G217" s="121"/>
      <c r="H217" s="121"/>
      <c r="I217" s="121"/>
      <c r="J217" s="121"/>
      <c r="K217" s="121"/>
      <c r="L217" s="121"/>
      <c r="M217" s="121"/>
      <c r="N217" s="121"/>
      <c r="O217" s="121"/>
      <c r="P217" s="121"/>
      <c r="Q217" s="121"/>
    </row>
    <row r="218" spans="3:17" x14ac:dyDescent="0.3">
      <c r="C218" s="197"/>
      <c r="D218" s="198"/>
      <c r="E218" s="197"/>
      <c r="F218" s="121"/>
      <c r="G218" s="121"/>
      <c r="H218" s="121"/>
      <c r="I218" s="121"/>
      <c r="J218" s="121"/>
      <c r="K218" s="121"/>
      <c r="L218" s="121"/>
      <c r="M218" s="121"/>
      <c r="N218" s="121"/>
      <c r="O218" s="121"/>
      <c r="P218" s="121"/>
      <c r="Q218" s="121"/>
    </row>
    <row r="219" spans="3:17" x14ac:dyDescent="0.3">
      <c r="C219" s="197"/>
      <c r="D219" s="198"/>
      <c r="E219" s="197"/>
      <c r="F219" s="121"/>
      <c r="G219" s="121"/>
      <c r="H219" s="121"/>
      <c r="I219" s="121"/>
      <c r="J219" s="121"/>
      <c r="K219" s="121"/>
      <c r="L219" s="121"/>
      <c r="M219" s="121"/>
      <c r="N219" s="121"/>
      <c r="O219" s="121"/>
      <c r="P219" s="121"/>
      <c r="Q219" s="121"/>
    </row>
    <row r="220" spans="3:17" x14ac:dyDescent="0.3">
      <c r="C220" s="197"/>
      <c r="D220" s="198"/>
      <c r="E220" s="197"/>
      <c r="F220" s="121"/>
      <c r="G220" s="121"/>
      <c r="H220" s="121"/>
      <c r="I220" s="121"/>
      <c r="J220" s="121"/>
      <c r="K220" s="121"/>
      <c r="L220" s="121"/>
      <c r="M220" s="121"/>
      <c r="N220" s="121"/>
      <c r="O220" s="121"/>
      <c r="P220" s="121"/>
      <c r="Q220" s="121"/>
    </row>
    <row r="221" spans="3:17" x14ac:dyDescent="0.3">
      <c r="C221" s="197"/>
      <c r="D221" s="198"/>
      <c r="E221" s="197"/>
      <c r="F221" s="121"/>
      <c r="G221" s="121"/>
      <c r="H221" s="121"/>
      <c r="I221" s="121"/>
      <c r="J221" s="121"/>
      <c r="K221" s="121"/>
      <c r="L221" s="121"/>
      <c r="M221" s="121"/>
      <c r="N221" s="121"/>
      <c r="O221" s="121"/>
      <c r="P221" s="121"/>
      <c r="Q221" s="121"/>
    </row>
    <row r="222" spans="3:17" x14ac:dyDescent="0.3">
      <c r="C222" s="197"/>
      <c r="D222" s="198"/>
      <c r="E222" s="197"/>
      <c r="F222" s="121"/>
      <c r="G222" s="121"/>
      <c r="H222" s="121"/>
      <c r="I222" s="121"/>
      <c r="J222" s="121"/>
      <c r="K222" s="121"/>
      <c r="L222" s="121"/>
      <c r="M222" s="121"/>
      <c r="N222" s="121"/>
      <c r="O222" s="121"/>
      <c r="P222" s="121"/>
      <c r="Q222" s="121"/>
    </row>
    <row r="223" spans="3:17" x14ac:dyDescent="0.3">
      <c r="C223" s="197"/>
      <c r="D223" s="198"/>
      <c r="E223" s="197"/>
      <c r="F223" s="121"/>
      <c r="G223" s="121"/>
      <c r="H223" s="121"/>
      <c r="I223" s="121"/>
      <c r="J223" s="121"/>
      <c r="K223" s="121"/>
      <c r="L223" s="121"/>
      <c r="M223" s="121"/>
      <c r="N223" s="121"/>
      <c r="O223" s="121"/>
      <c r="P223" s="121"/>
      <c r="Q223" s="121"/>
    </row>
    <row r="224" spans="3:17" x14ac:dyDescent="0.3">
      <c r="C224" s="197"/>
      <c r="D224" s="198"/>
      <c r="E224" s="197"/>
      <c r="F224" s="121"/>
      <c r="G224" s="121"/>
      <c r="H224" s="121"/>
      <c r="I224" s="121"/>
      <c r="J224" s="121"/>
      <c r="K224" s="121"/>
      <c r="L224" s="121"/>
      <c r="M224" s="121"/>
      <c r="N224" s="121"/>
      <c r="O224" s="121"/>
      <c r="P224" s="121"/>
      <c r="Q224" s="121"/>
    </row>
    <row r="225" spans="3:17" x14ac:dyDescent="0.3">
      <c r="C225" s="197"/>
      <c r="D225" s="198"/>
      <c r="E225" s="197"/>
      <c r="F225" s="121"/>
      <c r="G225" s="121"/>
      <c r="H225" s="121"/>
      <c r="I225" s="121"/>
      <c r="J225" s="121"/>
      <c r="K225" s="121"/>
      <c r="L225" s="121"/>
      <c r="M225" s="121"/>
      <c r="N225" s="121"/>
      <c r="O225" s="121"/>
      <c r="P225" s="121"/>
      <c r="Q225" s="121"/>
    </row>
    <row r="226" spans="3:17" x14ac:dyDescent="0.3">
      <c r="C226" s="197"/>
      <c r="D226" s="198"/>
      <c r="E226" s="197"/>
      <c r="F226" s="121"/>
      <c r="G226" s="121"/>
      <c r="H226" s="121"/>
      <c r="I226" s="121"/>
      <c r="J226" s="121"/>
      <c r="K226" s="121"/>
      <c r="L226" s="121"/>
      <c r="M226" s="121"/>
      <c r="N226" s="121"/>
      <c r="O226" s="121"/>
      <c r="P226" s="121"/>
      <c r="Q226" s="121"/>
    </row>
    <row r="227" spans="3:17" x14ac:dyDescent="0.3">
      <c r="C227" s="197"/>
      <c r="D227" s="198"/>
      <c r="E227" s="197"/>
      <c r="F227" s="121"/>
      <c r="G227" s="121"/>
      <c r="H227" s="121"/>
      <c r="I227" s="121"/>
      <c r="J227" s="121"/>
      <c r="K227" s="121"/>
      <c r="L227" s="121"/>
      <c r="M227" s="121"/>
      <c r="N227" s="121"/>
      <c r="O227" s="121"/>
      <c r="P227" s="121"/>
      <c r="Q227" s="121"/>
    </row>
    <row r="228" spans="3:17" x14ac:dyDescent="0.3">
      <c r="C228" s="197"/>
      <c r="D228" s="198"/>
      <c r="E228" s="197"/>
      <c r="F228" s="121"/>
      <c r="G228" s="121"/>
      <c r="H228" s="121"/>
      <c r="I228" s="121"/>
      <c r="J228" s="121"/>
      <c r="K228" s="121"/>
      <c r="L228" s="121"/>
      <c r="M228" s="121"/>
      <c r="N228" s="121"/>
      <c r="O228" s="121"/>
      <c r="P228" s="121"/>
      <c r="Q228" s="121"/>
    </row>
    <row r="229" spans="3:17" x14ac:dyDescent="0.3">
      <c r="C229" s="197"/>
      <c r="D229" s="198"/>
      <c r="E229" s="197"/>
      <c r="F229" s="121"/>
      <c r="G229" s="121"/>
      <c r="H229" s="121"/>
      <c r="I229" s="121"/>
      <c r="J229" s="121"/>
      <c r="K229" s="121"/>
      <c r="L229" s="121"/>
      <c r="M229" s="121"/>
      <c r="N229" s="121"/>
      <c r="O229" s="121"/>
      <c r="P229" s="121"/>
      <c r="Q229" s="121"/>
    </row>
    <row r="230" spans="3:17" x14ac:dyDescent="0.3">
      <c r="C230" s="197"/>
      <c r="D230" s="198"/>
      <c r="E230" s="197"/>
      <c r="F230" s="121"/>
      <c r="G230" s="121"/>
      <c r="H230" s="121"/>
      <c r="I230" s="121"/>
      <c r="J230" s="121"/>
      <c r="K230" s="121"/>
      <c r="L230" s="121"/>
      <c r="M230" s="121"/>
      <c r="N230" s="121"/>
      <c r="O230" s="121"/>
      <c r="P230" s="121"/>
      <c r="Q230" s="121"/>
    </row>
    <row r="231" spans="3:17" x14ac:dyDescent="0.3">
      <c r="C231" s="197"/>
      <c r="D231" s="198"/>
      <c r="E231" s="197"/>
      <c r="F231" s="121"/>
      <c r="G231" s="121"/>
      <c r="H231" s="121"/>
      <c r="I231" s="121"/>
      <c r="J231" s="121"/>
      <c r="K231" s="121"/>
      <c r="L231" s="121"/>
      <c r="M231" s="121"/>
      <c r="N231" s="121"/>
      <c r="O231" s="121"/>
      <c r="P231" s="121"/>
      <c r="Q231" s="121"/>
    </row>
    <row r="232" spans="3:17" x14ac:dyDescent="0.3">
      <c r="C232" s="197"/>
      <c r="D232" s="198"/>
      <c r="E232" s="197"/>
      <c r="F232" s="121"/>
      <c r="G232" s="121"/>
      <c r="H232" s="121"/>
      <c r="I232" s="121"/>
      <c r="J232" s="121"/>
      <c r="K232" s="121"/>
      <c r="L232" s="121"/>
      <c r="M232" s="121"/>
      <c r="N232" s="121"/>
      <c r="O232" s="121"/>
      <c r="P232" s="121"/>
      <c r="Q232" s="121"/>
    </row>
    <row r="233" spans="3:17" x14ac:dyDescent="0.3">
      <c r="C233" s="197"/>
      <c r="D233" s="198"/>
      <c r="E233" s="197"/>
      <c r="F233" s="121"/>
      <c r="G233" s="121"/>
      <c r="H233" s="121"/>
      <c r="I233" s="121"/>
      <c r="J233" s="121"/>
      <c r="K233" s="121"/>
      <c r="L233" s="121"/>
      <c r="M233" s="121"/>
      <c r="N233" s="121"/>
      <c r="O233" s="121"/>
      <c r="P233" s="121"/>
      <c r="Q233" s="121"/>
    </row>
    <row r="234" spans="3:17" x14ac:dyDescent="0.3">
      <c r="C234" s="197"/>
      <c r="D234" s="198"/>
      <c r="E234" s="197"/>
      <c r="F234" s="121"/>
      <c r="G234" s="121"/>
      <c r="H234" s="121"/>
      <c r="I234" s="121"/>
      <c r="J234" s="121"/>
      <c r="K234" s="121"/>
      <c r="L234" s="121"/>
      <c r="M234" s="121"/>
      <c r="N234" s="121"/>
      <c r="O234" s="121"/>
      <c r="P234" s="121"/>
      <c r="Q234" s="121"/>
    </row>
    <row r="235" spans="3:17" x14ac:dyDescent="0.3">
      <c r="C235" s="197"/>
      <c r="D235" s="198"/>
      <c r="E235" s="197"/>
      <c r="F235" s="121"/>
      <c r="G235" s="121"/>
      <c r="H235" s="121"/>
      <c r="I235" s="121"/>
      <c r="J235" s="121"/>
      <c r="K235" s="121"/>
      <c r="L235" s="121"/>
      <c r="M235" s="121"/>
      <c r="N235" s="121"/>
      <c r="O235" s="121"/>
      <c r="P235" s="121"/>
      <c r="Q235" s="121"/>
    </row>
    <row r="236" spans="3:17" x14ac:dyDescent="0.3">
      <c r="C236" s="197"/>
      <c r="D236" s="198"/>
      <c r="E236" s="197"/>
      <c r="F236" s="121"/>
      <c r="G236" s="121"/>
      <c r="H236" s="121"/>
      <c r="I236" s="121"/>
      <c r="J236" s="121"/>
      <c r="K236" s="121"/>
      <c r="L236" s="121"/>
      <c r="M236" s="121"/>
      <c r="N236" s="121"/>
      <c r="O236" s="121"/>
      <c r="P236" s="121"/>
      <c r="Q236" s="121"/>
    </row>
    <row r="237" spans="3:17" x14ac:dyDescent="0.3">
      <c r="C237" s="197"/>
      <c r="D237" s="198"/>
      <c r="E237" s="197"/>
      <c r="F237" s="121"/>
      <c r="G237" s="121"/>
      <c r="H237" s="121"/>
      <c r="I237" s="121"/>
      <c r="J237" s="121"/>
      <c r="K237" s="121"/>
      <c r="L237" s="121"/>
      <c r="M237" s="121"/>
      <c r="N237" s="121"/>
      <c r="O237" s="121"/>
      <c r="P237" s="121"/>
      <c r="Q237" s="121"/>
    </row>
    <row r="238" spans="3:17" x14ac:dyDescent="0.3">
      <c r="C238" s="197"/>
      <c r="D238" s="198"/>
      <c r="E238" s="197"/>
      <c r="F238" s="121"/>
      <c r="G238" s="121"/>
      <c r="H238" s="121"/>
      <c r="I238" s="121"/>
      <c r="J238" s="121"/>
      <c r="K238" s="121"/>
      <c r="L238" s="121"/>
      <c r="M238" s="121"/>
      <c r="N238" s="121"/>
      <c r="O238" s="121"/>
      <c r="P238" s="121"/>
      <c r="Q238" s="121"/>
    </row>
    <row r="239" spans="3:17" x14ac:dyDescent="0.3">
      <c r="C239" s="197"/>
      <c r="D239" s="198"/>
      <c r="E239" s="197"/>
      <c r="F239" s="121"/>
      <c r="G239" s="121"/>
      <c r="H239" s="121"/>
      <c r="I239" s="121"/>
      <c r="J239" s="121"/>
      <c r="K239" s="121"/>
      <c r="L239" s="121"/>
      <c r="M239" s="121"/>
      <c r="N239" s="121"/>
      <c r="O239" s="121"/>
      <c r="P239" s="121"/>
      <c r="Q239" s="121"/>
    </row>
    <row r="240" spans="3:17" x14ac:dyDescent="0.3">
      <c r="C240" s="197"/>
      <c r="D240" s="198"/>
      <c r="E240" s="197"/>
      <c r="F240" s="121"/>
      <c r="G240" s="121"/>
      <c r="H240" s="121"/>
      <c r="I240" s="121"/>
      <c r="J240" s="121"/>
      <c r="K240" s="121"/>
      <c r="L240" s="121"/>
      <c r="M240" s="121"/>
      <c r="N240" s="121"/>
      <c r="O240" s="121"/>
      <c r="P240" s="121"/>
      <c r="Q240" s="121"/>
    </row>
    <row r="241" spans="3:17" x14ac:dyDescent="0.3">
      <c r="C241" s="197"/>
      <c r="D241" s="198"/>
      <c r="E241" s="197"/>
      <c r="F241" s="121"/>
      <c r="G241" s="121"/>
      <c r="H241" s="121"/>
      <c r="I241" s="121"/>
      <c r="J241" s="121"/>
      <c r="K241" s="121"/>
      <c r="L241" s="121"/>
      <c r="M241" s="121"/>
      <c r="N241" s="121"/>
      <c r="O241" s="121"/>
      <c r="P241" s="121"/>
      <c r="Q241" s="121"/>
    </row>
    <row r="242" spans="3:17" x14ac:dyDescent="0.3">
      <c r="C242" s="197"/>
      <c r="D242" s="198"/>
      <c r="E242" s="197"/>
      <c r="F242" s="121"/>
      <c r="G242" s="121"/>
      <c r="H242" s="121"/>
      <c r="I242" s="121"/>
      <c r="J242" s="121"/>
      <c r="K242" s="121"/>
      <c r="L242" s="121"/>
      <c r="M242" s="121"/>
      <c r="N242" s="121"/>
      <c r="O242" s="121"/>
      <c r="P242" s="121"/>
      <c r="Q242" s="121"/>
    </row>
    <row r="243" spans="3:17" x14ac:dyDescent="0.3">
      <c r="C243" s="197"/>
      <c r="D243" s="198"/>
      <c r="E243" s="197"/>
      <c r="F243" s="121"/>
      <c r="G243" s="121"/>
      <c r="H243" s="121"/>
      <c r="I243" s="121"/>
      <c r="J243" s="121"/>
      <c r="K243" s="121"/>
      <c r="L243" s="121"/>
      <c r="M243" s="121"/>
      <c r="N243" s="121"/>
      <c r="O243" s="121"/>
      <c r="P243" s="121"/>
      <c r="Q243" s="121"/>
    </row>
    <row r="244" spans="3:17" x14ac:dyDescent="0.3">
      <c r="C244" s="197"/>
      <c r="D244" s="198"/>
      <c r="E244" s="197"/>
      <c r="F244" s="121"/>
      <c r="G244" s="121"/>
      <c r="H244" s="121"/>
      <c r="I244" s="121"/>
      <c r="J244" s="121"/>
      <c r="K244" s="121"/>
      <c r="L244" s="121"/>
      <c r="M244" s="121"/>
      <c r="N244" s="121"/>
      <c r="O244" s="121"/>
      <c r="P244" s="121"/>
      <c r="Q244" s="121"/>
    </row>
    <row r="245" spans="3:17" x14ac:dyDescent="0.3">
      <c r="C245" s="197"/>
      <c r="D245" s="198"/>
      <c r="E245" s="197"/>
      <c r="F245" s="121"/>
      <c r="G245" s="121"/>
      <c r="H245" s="121"/>
      <c r="I245" s="121"/>
      <c r="J245" s="121"/>
      <c r="K245" s="121"/>
      <c r="L245" s="121"/>
      <c r="M245" s="121"/>
      <c r="N245" s="121"/>
      <c r="O245" s="121"/>
      <c r="P245" s="121"/>
      <c r="Q245" s="121"/>
    </row>
    <row r="246" spans="3:17" x14ac:dyDescent="0.3">
      <c r="C246" s="197"/>
      <c r="D246" s="198"/>
      <c r="E246" s="197"/>
      <c r="F246" s="121"/>
      <c r="G246" s="121"/>
      <c r="H246" s="121"/>
      <c r="I246" s="121"/>
      <c r="J246" s="121"/>
      <c r="K246" s="121"/>
      <c r="L246" s="121"/>
      <c r="M246" s="121"/>
      <c r="N246" s="121"/>
      <c r="O246" s="121"/>
      <c r="P246" s="121"/>
      <c r="Q246" s="121"/>
    </row>
    <row r="247" spans="3:17" x14ac:dyDescent="0.3">
      <c r="C247" s="197"/>
      <c r="D247" s="198"/>
      <c r="E247" s="197"/>
      <c r="F247" s="121"/>
      <c r="G247" s="121"/>
      <c r="H247" s="121"/>
      <c r="I247" s="121"/>
      <c r="J247" s="121"/>
      <c r="K247" s="121"/>
      <c r="L247" s="121"/>
      <c r="M247" s="121"/>
      <c r="N247" s="121"/>
      <c r="O247" s="121"/>
      <c r="P247" s="121"/>
      <c r="Q247" s="121"/>
    </row>
    <row r="248" spans="3:17" x14ac:dyDescent="0.3">
      <c r="C248" s="197"/>
      <c r="D248" s="198"/>
      <c r="E248" s="197"/>
      <c r="F248" s="121"/>
      <c r="G248" s="121"/>
      <c r="H248" s="121"/>
      <c r="I248" s="121"/>
      <c r="J248" s="121"/>
      <c r="K248" s="121"/>
      <c r="L248" s="121"/>
      <c r="M248" s="121"/>
      <c r="N248" s="121"/>
      <c r="O248" s="121"/>
      <c r="P248" s="121"/>
      <c r="Q248" s="121"/>
    </row>
    <row r="249" spans="3:17" x14ac:dyDescent="0.3">
      <c r="C249" s="197"/>
      <c r="D249" s="198"/>
      <c r="E249" s="197"/>
      <c r="F249" s="121"/>
      <c r="G249" s="121"/>
      <c r="H249" s="121"/>
      <c r="I249" s="121"/>
      <c r="J249" s="121"/>
      <c r="K249" s="121"/>
      <c r="L249" s="121"/>
      <c r="M249" s="121"/>
      <c r="N249" s="121"/>
      <c r="O249" s="121"/>
      <c r="P249" s="121"/>
      <c r="Q249" s="121"/>
    </row>
    <row r="250" spans="3:17" x14ac:dyDescent="0.3">
      <c r="C250" s="197"/>
      <c r="D250" s="198"/>
      <c r="E250" s="197"/>
      <c r="F250" s="121"/>
      <c r="G250" s="121"/>
      <c r="H250" s="121"/>
      <c r="I250" s="121"/>
      <c r="J250" s="121"/>
      <c r="K250" s="121"/>
      <c r="L250" s="121"/>
      <c r="M250" s="121"/>
      <c r="N250" s="121"/>
      <c r="O250" s="121"/>
      <c r="P250" s="121"/>
      <c r="Q250" s="121"/>
    </row>
    <row r="251" spans="3:17" x14ac:dyDescent="0.3">
      <c r="C251" s="197"/>
      <c r="D251" s="198"/>
      <c r="E251" s="197"/>
      <c r="F251" s="121"/>
      <c r="G251" s="121"/>
      <c r="H251" s="121"/>
      <c r="I251" s="121"/>
      <c r="J251" s="121"/>
      <c r="K251" s="121"/>
      <c r="L251" s="121"/>
      <c r="M251" s="121"/>
      <c r="N251" s="121"/>
      <c r="O251" s="121"/>
      <c r="P251" s="121"/>
      <c r="Q251" s="121"/>
    </row>
    <row r="252" spans="3:17" x14ac:dyDescent="0.3">
      <c r="C252" s="197"/>
      <c r="D252" s="198"/>
      <c r="E252" s="197"/>
      <c r="F252" s="121"/>
      <c r="G252" s="121"/>
      <c r="H252" s="121"/>
      <c r="I252" s="121"/>
      <c r="J252" s="121"/>
      <c r="K252" s="121"/>
      <c r="L252" s="121"/>
      <c r="M252" s="121"/>
      <c r="N252" s="121"/>
      <c r="O252" s="121"/>
      <c r="P252" s="121"/>
      <c r="Q252" s="121"/>
    </row>
    <row r="253" spans="3:17" x14ac:dyDescent="0.3">
      <c r="C253" s="197"/>
      <c r="D253" s="198"/>
      <c r="E253" s="197"/>
      <c r="F253" s="121"/>
      <c r="G253" s="121"/>
      <c r="H253" s="121"/>
      <c r="I253" s="121"/>
      <c r="J253" s="121"/>
      <c r="K253" s="121"/>
      <c r="L253" s="121"/>
      <c r="M253" s="121"/>
      <c r="N253" s="121"/>
      <c r="O253" s="121"/>
      <c r="P253" s="121"/>
      <c r="Q253" s="121"/>
    </row>
    <row r="254" spans="3:17" x14ac:dyDescent="0.3">
      <c r="C254" s="197"/>
      <c r="D254" s="198"/>
      <c r="E254" s="197"/>
      <c r="F254" s="121"/>
      <c r="G254" s="121"/>
      <c r="H254" s="121"/>
      <c r="I254" s="121"/>
      <c r="J254" s="121"/>
      <c r="K254" s="121"/>
      <c r="L254" s="121"/>
      <c r="M254" s="121"/>
      <c r="N254" s="121"/>
      <c r="O254" s="121"/>
      <c r="P254" s="121"/>
      <c r="Q254" s="121"/>
    </row>
    <row r="255" spans="3:17" x14ac:dyDescent="0.3">
      <c r="C255" s="197"/>
      <c r="D255" s="198"/>
      <c r="E255" s="197"/>
      <c r="F255" s="121"/>
      <c r="G255" s="121"/>
      <c r="H255" s="121"/>
      <c r="I255" s="121"/>
      <c r="J255" s="121"/>
      <c r="K255" s="121"/>
      <c r="L255" s="121"/>
      <c r="M255" s="121"/>
      <c r="N255" s="121"/>
      <c r="O255" s="121"/>
      <c r="P255" s="121"/>
      <c r="Q255" s="121"/>
    </row>
    <row r="256" spans="3:17" x14ac:dyDescent="0.3">
      <c r="C256" s="197"/>
      <c r="D256" s="198"/>
      <c r="E256" s="197"/>
      <c r="F256" s="121"/>
      <c r="G256" s="121"/>
      <c r="H256" s="121"/>
      <c r="I256" s="121"/>
      <c r="J256" s="121"/>
      <c r="K256" s="121"/>
      <c r="L256" s="121"/>
      <c r="M256" s="121"/>
      <c r="N256" s="121"/>
      <c r="O256" s="121"/>
      <c r="P256" s="121"/>
      <c r="Q256" s="121"/>
    </row>
    <row r="257" spans="3:17" x14ac:dyDescent="0.3">
      <c r="C257" s="197"/>
      <c r="D257" s="198"/>
      <c r="E257" s="197"/>
      <c r="F257" s="121"/>
      <c r="G257" s="121"/>
      <c r="H257" s="121"/>
      <c r="I257" s="121"/>
      <c r="J257" s="121"/>
      <c r="K257" s="121"/>
      <c r="L257" s="121"/>
      <c r="M257" s="121"/>
      <c r="N257" s="121"/>
      <c r="O257" s="121"/>
      <c r="P257" s="121"/>
      <c r="Q257" s="121"/>
    </row>
    <row r="258" spans="3:17" x14ac:dyDescent="0.3">
      <c r="C258" s="197"/>
      <c r="D258" s="198"/>
      <c r="E258" s="197"/>
      <c r="F258" s="121"/>
      <c r="G258" s="121"/>
      <c r="H258" s="121"/>
      <c r="I258" s="121"/>
      <c r="J258" s="121"/>
      <c r="K258" s="121"/>
      <c r="L258" s="121"/>
      <c r="M258" s="121"/>
      <c r="N258" s="121"/>
      <c r="O258" s="121"/>
      <c r="P258" s="121"/>
      <c r="Q258" s="121"/>
    </row>
    <row r="259" spans="3:17" x14ac:dyDescent="0.3">
      <c r="C259" s="197"/>
      <c r="D259" s="198"/>
      <c r="E259" s="197"/>
      <c r="F259" s="121"/>
      <c r="G259" s="121"/>
      <c r="H259" s="121"/>
      <c r="I259" s="121"/>
      <c r="J259" s="121"/>
      <c r="K259" s="121"/>
      <c r="L259" s="121"/>
      <c r="M259" s="121"/>
      <c r="N259" s="121"/>
      <c r="O259" s="121"/>
      <c r="P259" s="121"/>
      <c r="Q259" s="121"/>
    </row>
    <row r="260" spans="3:17" x14ac:dyDescent="0.3">
      <c r="C260" s="197"/>
      <c r="D260" s="198"/>
      <c r="E260" s="197"/>
      <c r="F260" s="121"/>
      <c r="G260" s="121"/>
      <c r="H260" s="121"/>
      <c r="I260" s="121"/>
      <c r="J260" s="121"/>
      <c r="K260" s="121"/>
      <c r="L260" s="121"/>
      <c r="M260" s="121"/>
      <c r="N260" s="121"/>
      <c r="O260" s="121"/>
      <c r="P260" s="121"/>
      <c r="Q260" s="121"/>
    </row>
    <row r="261" spans="3:17" x14ac:dyDescent="0.3">
      <c r="C261" s="197"/>
      <c r="D261" s="198"/>
      <c r="E261" s="197"/>
      <c r="F261" s="121"/>
      <c r="G261" s="121"/>
      <c r="H261" s="121"/>
      <c r="I261" s="121"/>
      <c r="J261" s="121"/>
      <c r="K261" s="121"/>
      <c r="L261" s="121"/>
      <c r="M261" s="121"/>
      <c r="N261" s="121"/>
      <c r="O261" s="121"/>
      <c r="P261" s="121"/>
      <c r="Q261" s="121"/>
    </row>
    <row r="262" spans="3:17" x14ac:dyDescent="0.3">
      <c r="C262" s="197"/>
      <c r="D262" s="198"/>
      <c r="E262" s="197"/>
      <c r="F262" s="121"/>
      <c r="G262" s="121"/>
      <c r="H262" s="121"/>
      <c r="I262" s="121"/>
      <c r="J262" s="121"/>
      <c r="K262" s="121"/>
      <c r="L262" s="121"/>
      <c r="M262" s="121"/>
      <c r="N262" s="121"/>
      <c r="O262" s="121"/>
      <c r="P262" s="121"/>
      <c r="Q262" s="121"/>
    </row>
    <row r="263" spans="3:17" x14ac:dyDescent="0.3">
      <c r="C263" s="197"/>
      <c r="D263" s="198"/>
      <c r="E263" s="197"/>
      <c r="F263" s="121"/>
      <c r="G263" s="121"/>
      <c r="H263" s="121"/>
      <c r="I263" s="121"/>
      <c r="J263" s="121"/>
      <c r="K263" s="121"/>
      <c r="L263" s="121"/>
      <c r="M263" s="121"/>
      <c r="N263" s="121"/>
      <c r="O263" s="121"/>
      <c r="P263" s="121"/>
      <c r="Q263" s="121"/>
    </row>
    <row r="264" spans="3:17" x14ac:dyDescent="0.3">
      <c r="C264" s="197"/>
      <c r="D264" s="198"/>
      <c r="E264" s="197"/>
      <c r="F264" s="121"/>
      <c r="G264" s="121"/>
      <c r="H264" s="121"/>
      <c r="I264" s="121"/>
      <c r="J264" s="121"/>
      <c r="K264" s="121"/>
      <c r="L264" s="121"/>
      <c r="M264" s="121"/>
      <c r="N264" s="121"/>
      <c r="O264" s="121"/>
      <c r="P264" s="121"/>
      <c r="Q264" s="121"/>
    </row>
    <row r="265" spans="3:17" x14ac:dyDescent="0.3">
      <c r="C265" s="197"/>
      <c r="D265" s="198"/>
      <c r="E265" s="197"/>
      <c r="F265" s="121"/>
      <c r="G265" s="121"/>
      <c r="H265" s="121"/>
      <c r="I265" s="121"/>
      <c r="J265" s="121"/>
      <c r="K265" s="121"/>
      <c r="L265" s="121"/>
      <c r="M265" s="121"/>
      <c r="N265" s="121"/>
      <c r="O265" s="121"/>
      <c r="P265" s="121"/>
      <c r="Q265" s="121"/>
    </row>
    <row r="266" spans="3:17" x14ac:dyDescent="0.3">
      <c r="C266" s="197"/>
      <c r="D266" s="198"/>
      <c r="E266" s="197"/>
      <c r="F266" s="121"/>
      <c r="G266" s="121"/>
      <c r="H266" s="121"/>
      <c r="I266" s="121"/>
      <c r="J266" s="121"/>
      <c r="K266" s="121"/>
      <c r="L266" s="121"/>
      <c r="M266" s="121"/>
      <c r="N266" s="121"/>
      <c r="O266" s="121"/>
      <c r="P266" s="121"/>
      <c r="Q266" s="121"/>
    </row>
    <row r="267" spans="3:17" x14ac:dyDescent="0.3">
      <c r="C267" s="197"/>
      <c r="D267" s="198"/>
      <c r="E267" s="197"/>
      <c r="F267" s="121"/>
      <c r="G267" s="121"/>
      <c r="H267" s="121"/>
      <c r="I267" s="121"/>
      <c r="J267" s="121"/>
      <c r="K267" s="121"/>
      <c r="L267" s="121"/>
      <c r="M267" s="121"/>
      <c r="N267" s="121"/>
      <c r="O267" s="121"/>
      <c r="P267" s="121"/>
      <c r="Q267" s="121"/>
    </row>
    <row r="268" spans="3:17" x14ac:dyDescent="0.3">
      <c r="C268" s="197"/>
      <c r="D268" s="198"/>
      <c r="E268" s="197"/>
      <c r="F268" s="121"/>
      <c r="G268" s="121"/>
      <c r="H268" s="121"/>
      <c r="I268" s="121"/>
      <c r="J268" s="121"/>
      <c r="K268" s="121"/>
      <c r="L268" s="121"/>
      <c r="M268" s="121"/>
      <c r="N268" s="121"/>
      <c r="O268" s="121"/>
      <c r="P268" s="121"/>
      <c r="Q268" s="121"/>
    </row>
    <row r="269" spans="3:17" x14ac:dyDescent="0.3">
      <c r="C269" s="197"/>
      <c r="D269" s="198"/>
      <c r="E269" s="197"/>
      <c r="F269" s="121"/>
      <c r="G269" s="121"/>
      <c r="H269" s="121"/>
      <c r="I269" s="121"/>
      <c r="J269" s="121"/>
      <c r="K269" s="121"/>
      <c r="L269" s="121"/>
      <c r="M269" s="121"/>
      <c r="N269" s="121"/>
      <c r="O269" s="121"/>
      <c r="P269" s="121"/>
      <c r="Q269" s="121"/>
    </row>
  </sheetData>
  <sheetProtection algorithmName="SHA-512" hashValue="mQHyKDPH9ycJrusE5SeFWMw3tdYMGV4NYY/XKtj+Qf4bunCHdG1hx2V1t4ySR6SIetg6hwyMuOdU63kc748xeg==" saltValue="rBeR19CjOleWtsU53Z2Kig==" spinCount="100000" sheet="1" objects="1" scenarios="1"/>
  <mergeCells count="3">
    <mergeCell ref="A111:O111"/>
    <mergeCell ref="B49:Q49"/>
    <mergeCell ref="L22:M22"/>
  </mergeCells>
  <phoneticPr fontId="6" type="noConversion"/>
  <dataValidations count="41">
    <dataValidation type="list" allowBlank="1" showInputMessage="1" showErrorMessage="1" sqref="F64:Q64">
      <formula1>"Platinum, Gold, Silver, Bronze"</formula1>
    </dataValidation>
    <dataValidation type="list" allowBlank="1" showInputMessage="1" showErrorMessage="1" sqref="F65:Q65">
      <formula1>"Network 1, Network 2, Network 3, Network 4"</formula1>
    </dataValidation>
    <dataValidation type="list" allowBlank="1" showInputMessage="1" showErrorMessage="1" sqref="F66:Q66">
      <formula1>"HMO, PPO, Indemnity, EPO, POS"</formula1>
    </dataValidation>
    <dataValidation type="list" allowBlank="1" showInputMessage="1" showErrorMessage="1" errorTitle="Value not valid." error="Market is a required field." promptTitle="Required:" prompt="Select the applicable market from the drop-down box. Valid markets are Individual, Small Group or Combined." sqref="H4">
      <formula1>"Individual,Small Group,Combined"</formula1>
    </dataValidation>
    <dataValidation type="list" allowBlank="1" showInputMessage="1" showErrorMessage="1" errorTitle="Value not valid." error="State is a required field." promptTitle="Required:" prompt="Enter the state that has regulatory authority over the policies." sqref="H3">
      <formula1>StateList</formula1>
    </dataValidation>
    <dataValidation type="textLength" allowBlank="1" showInputMessage="1" showErrorMessage="1" errorTitle="Value not valid" error="Company Legal Name is a required field.   (Enter up to 100 characters)" promptTitle="Required:" prompt="Enter the organization’s legal entity name. The name entered in this cell must be the name that is associated with the HIOS Issuer ID.  (Enter up to 100 characters)" sqref="E3">
      <formula1>1</formula1>
      <formula2>100</formula2>
    </dataValidation>
    <dataValidation type="textLength" allowBlank="1" showInputMessage="1" showErrorMessage="1" errorTitle="Value not valid." error="HIOS Issuer ID is a required field (5 digit numeric value)." promptTitle="Required:" prompt="Enter the HIOS ID assigned to the legal entity. (5 digit numeric value)" sqref="E4">
      <formula1>5</formula1>
      <formula2>5</formula2>
    </dataValidation>
    <dataValidation type="date" operator="greaterThan" allowBlank="1" showInputMessage="1" showErrorMessage="1" errorTitle="Value not valid" error="Experience Base Date is a required field." promptTitle="Required:" prompt="Date that is the beginning of the experience Base Period." sqref="E12">
      <formula1>29221</formula1>
    </dataValidation>
    <dataValidation type="whole" operator="greaterThan" allowBlank="1" showInputMessage="1" showErrorMessage="1" errorTitle="Value not valid" error="Premiums (net of MLR Rebate) in Experience Period is a required field." promptTitle="Required:" prompt="Enter the amount of premium earned during the experience period, net of MLR rebates to policyholders." sqref="F14">
      <formula1>0</formula1>
    </dataValidation>
    <dataValidation type="whole" operator="greaterThan" allowBlank="1" showInputMessage="1" showErrorMessage="1" errorTitle="Value not valid" error="Incurred Claims is a required field." promptTitle="Required:" prompt="Enter total claims incurred in the experience period." sqref="F15">
      <formula1>0</formula1>
    </dataValidation>
    <dataValidation type="whole" operator="greaterThan" allowBlank="1" showInputMessage="1" showErrorMessage="1" errorTitle="Value not valid" error="Allowed Claims is a required field." promptTitle="Required:" prompt="Enter total allowed claims with dates of service during the experience period." sqref="F16">
      <formula1>0</formula1>
    </dataValidation>
    <dataValidation type="whole" operator="greaterThan" allowBlank="1" showInputMessage="1" showErrorMessage="1" errorTitle="Value not valid" error="Index Rate  of Experience Period is a required field that is greater than or equal to zero." promptTitle="Required:" prompt="Enter the index rate underlying the experience period.  This field is required for all submissions including plans with rates effective in or after 2014." sqref="G17">
      <formula1>-1</formula1>
    </dataValidation>
    <dataValidation type="whole" operator="greaterThanOrEqual" allowBlank="1" showInputMessage="1" showErrorMessage="1" errorTitle="Value not valid" error="Experience Period Member Months is a required field." promptTitle="Required:" prompt="Enter the total number of months of coverage in the experience period for all members that had coverage during any portion of the experience period." sqref="F18">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4">
      <formula1>Util_No_PB</formula1>
    </dataValidation>
    <dataValidation type="decimal" operator="greaterThanOrEqual" allowBlank="1" showInputMessage="1" showErrorMessage="1" errorTitle="Value not valid" error="Enter Utilization per 1,000 for each benefit category." promptTitle="Required if Category Used:" prompt="Enter the total utilization per 1,000 covered members for claims incurred during the experience period for each benefit category.  The utilization must be entered on an annualized basis. (note:  enter data for all applicable categories.)" sqref="F29">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9">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8">
      <formula1>Util_No_ADP</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9">
      <formula1>Util_No_ADB</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7">
      <formula1>Util_No_ADPB</formula1>
    </dataValidation>
    <dataValidation type="decimal" operator="greaterThanOrEqual" allowBlank="1" showInputMessage="1" showErrorMessage="1" errorTitle="Value not valid" error="Enter Utilization per 1,000 for each benefit category." promptTitle="Required if Category Used:" prompt="Enter the total utilization per 1,000 covered members for claims incurred during the experience period for each benefit category.  The utilization must be entered on an annualized basis. (note:  enter data for all applicable categories.)" sqref="F24:F28">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8">
      <formula1>0</formula1>
    </dataValidation>
    <dataValidation type="decimal" operator="greaterThanOrEqual" allowBlank="1" showInputMessage="1" showErrorMessage="1" errorTitle="Value not valid" error="Enter currency value greater than 0 if benefit category is used." promptTitle="Required if Category Used:" prompt="Enter the assumed utilization per 1,000 for the data underlying the credibility manual.  (Enter a value greater than 0 if benefit category is used)" sqref="R24:R29">
      <formula1>0</formula1>
    </dataValidation>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9">
      <formula1>0</formula1>
    </dataValidation>
    <dataValidation type="decimal" allowBlank="1" showInputMessage="1" showErrorMessage="1" errorTitle="Value not valid" error="Enter a percentage value between 0 and 100%" promptTitle="Required:" prompt="Enter the assumed level of credibility to be applied to the experience period claims that have been projected to the rating period.  (Enter a percentage value)" sqref="Q32">
      <formula1>0</formula1>
      <formula2>1</formula2>
    </dataValidation>
    <dataValidation type="decimal" allowBlank="1" showInputMessage="1" showErrorMessage="1" errorTitle="Value not valid" error="Enter a decimal value between 0 and 1.0 with up to 3 decimal points" promptTitle="Required:" prompt="Enter the average paid to allowed factor for the projection period.  (Enter a decimal value between 0 and 1.0 with up to 3 decimal points)" sqref="V33">
      <formula1>0</formula1>
      <formula2>1</formula2>
    </dataValidation>
    <dataValidation type="decimal" allowBlank="1" showInputMessage="1" showErrorMessage="1" errorTitle="Value not valid" error="Enter dollar value if market is Individual or Combined" promptTitle="Required if Indv./Comb. Market:" prompt="Enter projected net recoveries from the federal reinsurance program.   (Enter dollar value if market is Individual or Combined)" sqref="V37">
      <formula1>-9999999999999</formula1>
      <formula2>9999999999999</formula2>
    </dataValidation>
    <dataValidation type="decimal" allowBlank="1" showInputMessage="1" showErrorMessage="1" errorTitle="Value not valid" error="Enter percentage between 0 and 100% up to 2 decimal points." promptTitle="Required:" prompt="Enter the administrative expense load included in the premiums being filed for the effective date.   (Enter percentage between 0 and 100% up to 2 decimal points.)" sqref="T40">
      <formula1>0</formula1>
      <formula2>1</formula2>
    </dataValidation>
    <dataValidation type="decimal" allowBlank="1" showInputMessage="1" showErrorMessage="1" errorTitle="Value not valid" error="Enter percentage between -100% and 100% with up to 2 decimal points." promptTitle="Required:" prompt="Enter the profit and risk load included in the premiums being filed for the effective date.  (Enter percentage between -100% and 100% with up to 2 decimal points.)" sqref="T41">
      <formula1>-1</formula1>
      <formula2>1</formula2>
    </dataValidation>
    <dataValidation type="decimal" allowBlank="1" showInputMessage="1" showErrorMessage="1" errorTitle="Value not valid" error="Enter percentage between 0 and 100% up to 2 decimal points." promptTitle="Required:" prompt="Enter the taxes and fees included in the premiums being filed for the effective date.  (Enter percentage between 0 and 100% up to 2 decimal points.)" sqref="T42">
      <formula1>0</formula1>
      <formula2>1</formula2>
    </dataValidation>
    <dataValidation type="decimal" operator="greaterThan" allowBlank="1" showInputMessage="1" showErrorMessage="1" errorTitle="Value not valid" error="Enter dollar amount greater than 0" promptTitle="Required:" prompt="Enter the projected index rate for the projection period.   (Enter dollar amount greater than 0)" sqref="V44">
      <formula1>0</formula1>
    </dataValidation>
    <dataValidation type="whole" operator="greaterThanOrEqual" allowBlank="1" showInputMessage="1" showErrorMessage="1" errorTitle="Value not valid" error="Enter a whole number value." promptTitle="Required:" prompt="Enter the Projected Member Months (enter a whole number value)" sqref="X47">
      <formula1>0</formula1>
    </dataValidation>
    <dataValidation type="decimal" allowBlank="1" showInputMessage="1" showErrorMessage="1" errorTitle="Value not valid" error="Enter a decimal with up to 2 decimal points." promptTitle="Required:" prompt="Enter the projected PMPM amount of risk transfers for the projection period as a decimal with up to 2 decimal points." sqref="V35">
      <formula1>-9999999999999</formula1>
      <formula2>9999999999999</formula2>
    </dataValidation>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8">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4:G27">
      <formula1>0</formula1>
    </dataValidation>
    <dataValidation allowBlank="1" showInputMessage="1" showErrorMessage="1" promptTitle="Required:" prompt="This field will be automatically populated based on the latest Effective Date entered on Worksheet 2." sqref="E5"/>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4:S27">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morbidity of the covered population from the experience period to the projection period. (enter decimal with up to 3 decimal points i.e. 1.003)" sqref="J24:J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cost related to things other than population morbidity, cost trend, and utilization trend.  (enter decimal with up to 3 decimal points i.e. 1.003)" sqref="K24:K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cost per service from the experience period to the projection period.  (enter decimal with up to 3 decimal points i.e. 1.003)" sqref="L24:L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utilization per 1,000 members from the experience period to the projection period.  (enter decimal with up to 3 decimal points i.e. 1.003)" sqref="M24:M29">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5 E26">
      <formula1>Util_No_ADPB</formula1>
    </dataValidation>
  </dataValidations>
  <printOptions headings="1"/>
  <pageMargins left="0.2" right="0.2" top="0.3" bottom="0.3" header="0.05" footer="0.05"/>
  <pageSetup scale="48"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952500</xdr:colOff>
                    <xdr:row>1</xdr:row>
                    <xdr:rowOff>22860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5</xdr:col>
                    <xdr:colOff>1013460</xdr:colOff>
                    <xdr:row>0</xdr:row>
                    <xdr:rowOff>0</xdr:rowOff>
                  </from>
                  <to>
                    <xdr:col>7</xdr:col>
                    <xdr:colOff>15240</xdr:colOff>
                    <xdr:row>1</xdr:row>
                    <xdr:rowOff>30480</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7</xdr:col>
                    <xdr:colOff>83820</xdr:colOff>
                    <xdr:row>0</xdr:row>
                    <xdr:rowOff>0</xdr:rowOff>
                  </from>
                  <to>
                    <xdr:col>8</xdr:col>
                    <xdr:colOff>53340</xdr:colOff>
                    <xdr:row>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115"/>
  <sheetViews>
    <sheetView showGridLines="0" zoomScaleNormal="100" workbookViewId="0">
      <selection activeCell="E54" sqref="E54"/>
    </sheetView>
  </sheetViews>
  <sheetFormatPr defaultColWidth="8.88671875" defaultRowHeight="14.4" x14ac:dyDescent="0.3"/>
  <cols>
    <col min="1" max="1" width="13.44140625" style="253" bestFit="1" customWidth="1"/>
    <col min="2" max="2" width="12.88671875" style="253" bestFit="1" customWidth="1"/>
    <col min="3" max="3" width="4" style="253" customWidth="1"/>
    <col min="4" max="4" width="2.6640625" style="253" customWidth="1"/>
    <col min="5" max="5" width="43.88671875" style="253" customWidth="1"/>
    <col min="6" max="6" width="14.5546875" style="253" customWidth="1"/>
    <col min="7" max="62" width="15.6640625" style="45" customWidth="1"/>
    <col min="63" max="16384" width="8.88671875" style="45"/>
  </cols>
  <sheetData>
    <row r="1" spans="2:28" ht="18" x14ac:dyDescent="0.35">
      <c r="E1" s="20" t="s">
        <v>24</v>
      </c>
      <c r="F1" s="20"/>
      <c r="G1" s="92"/>
      <c r="H1" s="92"/>
      <c r="I1" s="92"/>
      <c r="J1" s="92"/>
      <c r="K1" s="91"/>
      <c r="L1" s="93"/>
      <c r="M1" s="93"/>
      <c r="N1" s="93"/>
      <c r="O1" s="93"/>
      <c r="P1" s="93"/>
      <c r="Q1" s="93"/>
      <c r="R1" s="93"/>
      <c r="S1" s="93"/>
      <c r="T1" s="93"/>
      <c r="U1" s="93"/>
      <c r="V1" s="93"/>
      <c r="W1" s="93"/>
      <c r="X1" s="93"/>
    </row>
    <row r="2" spans="2:28" ht="18" x14ac:dyDescent="0.35">
      <c r="E2" s="3"/>
      <c r="F2" s="3"/>
      <c r="G2" s="92"/>
      <c r="H2" s="92"/>
      <c r="I2" s="92"/>
      <c r="J2" s="92"/>
      <c r="K2" s="91"/>
      <c r="L2" s="93"/>
      <c r="M2" s="93"/>
      <c r="N2" s="93"/>
      <c r="O2" s="93"/>
      <c r="P2" s="93"/>
      <c r="Q2" s="93"/>
      <c r="R2" s="93"/>
      <c r="S2" s="93"/>
      <c r="T2" s="93"/>
      <c r="U2" s="93"/>
      <c r="V2" s="93"/>
      <c r="W2" s="93"/>
      <c r="X2" s="93"/>
    </row>
    <row r="3" spans="2:28" ht="18" x14ac:dyDescent="0.35">
      <c r="E3" s="10" t="s">
        <v>9</v>
      </c>
      <c r="F3" s="10"/>
      <c r="G3" s="92"/>
      <c r="H3" s="92"/>
      <c r="I3" s="206" t="str">
        <f>IF('Wksh 1 - Market Experience'!E3&lt;&gt;"", 'Wksh 1 - Market Experience'!E3,"")</f>
        <v/>
      </c>
      <c r="J3" s="206"/>
      <c r="K3" s="207"/>
      <c r="L3" s="207"/>
      <c r="M3" s="207"/>
      <c r="N3" s="93"/>
      <c r="O3" s="93"/>
      <c r="P3" s="94" t="s">
        <v>15</v>
      </c>
      <c r="Q3" s="201" t="str">
        <f>IF('Wksh 1 - Market Experience'!H3="","",'Wksh 1 - Market Experience'!H3)</f>
        <v/>
      </c>
      <c r="R3" s="93"/>
      <c r="S3" s="93"/>
      <c r="T3" s="93"/>
      <c r="U3" s="93"/>
      <c r="V3" s="93"/>
      <c r="W3" s="93"/>
      <c r="X3" s="93"/>
    </row>
    <row r="4" spans="2:28" ht="18" x14ac:dyDescent="0.35">
      <c r="E4" s="11" t="s">
        <v>10</v>
      </c>
      <c r="F4" s="11"/>
      <c r="G4" s="92"/>
      <c r="H4" s="92"/>
      <c r="I4" s="206" t="str">
        <f>IF('Wksh 1 - Market Experience'!E4&lt;&gt;"",'Wksh 1 - Market Experience'!E4,"")</f>
        <v/>
      </c>
      <c r="J4" s="206"/>
      <c r="K4" s="207"/>
      <c r="L4" s="207"/>
      <c r="M4" s="208"/>
      <c r="N4" s="93"/>
      <c r="O4" s="93"/>
      <c r="P4" s="94" t="s">
        <v>17</v>
      </c>
      <c r="Q4" s="92" t="str">
        <f>IF('Wksh 1 - Market Experience'!H4="","",'Wksh 1 - Market Experience'!H4)</f>
        <v/>
      </c>
      <c r="R4" s="93"/>
      <c r="S4" s="93"/>
      <c r="T4" s="93"/>
      <c r="U4" s="93"/>
      <c r="V4" s="93"/>
      <c r="W4" s="93"/>
      <c r="X4" s="93"/>
    </row>
    <row r="5" spans="2:28" ht="18" x14ac:dyDescent="0.35">
      <c r="E5" s="10" t="s">
        <v>25</v>
      </c>
      <c r="F5" s="10"/>
      <c r="G5" s="92"/>
      <c r="H5" s="92"/>
      <c r="I5" s="377" t="str">
        <f>IF('Wksh 1 - Market Experience'!E5&lt;&gt;"",'Wksh 1 - Market Experience'!E5,"")</f>
        <v/>
      </c>
      <c r="J5" s="377"/>
      <c r="K5" s="378"/>
      <c r="L5" s="93"/>
      <c r="M5" s="93"/>
      <c r="N5" s="93"/>
      <c r="O5" s="93"/>
      <c r="P5" s="93"/>
      <c r="Q5" s="93"/>
      <c r="R5" s="93"/>
      <c r="S5" s="93"/>
      <c r="T5" s="93"/>
      <c r="U5" s="93"/>
      <c r="V5" s="93"/>
      <c r="W5" s="93"/>
      <c r="X5" s="93"/>
    </row>
    <row r="6" spans="2:28" x14ac:dyDescent="0.3">
      <c r="E6" s="254"/>
      <c r="F6" s="254"/>
      <c r="G6" s="93"/>
      <c r="H6" s="93"/>
      <c r="I6" s="93"/>
      <c r="J6" s="93"/>
      <c r="K6" s="96"/>
      <c r="L6" s="93"/>
      <c r="M6" s="93"/>
      <c r="N6" s="93"/>
      <c r="O6" s="93"/>
      <c r="P6" s="93"/>
      <c r="Q6" s="93"/>
      <c r="R6" s="93"/>
      <c r="S6" s="93"/>
      <c r="T6" s="93"/>
      <c r="U6" s="93"/>
      <c r="V6" s="93"/>
      <c r="W6" s="93"/>
      <c r="X6" s="93"/>
    </row>
    <row r="7" spans="2:28" x14ac:dyDescent="0.3">
      <c r="E7" s="254"/>
      <c r="F7" s="254"/>
      <c r="G7" s="93"/>
      <c r="H7" s="93"/>
      <c r="I7" s="93"/>
      <c r="J7" s="93"/>
      <c r="K7" s="96"/>
      <c r="L7" s="93"/>
      <c r="M7" s="93"/>
      <c r="N7" s="93"/>
      <c r="O7" s="93"/>
      <c r="P7" s="93"/>
      <c r="Q7" s="93"/>
      <c r="R7" s="93"/>
      <c r="S7" s="93"/>
      <c r="T7" s="93"/>
      <c r="U7" s="93"/>
      <c r="V7" s="93"/>
      <c r="W7" s="93"/>
      <c r="X7" s="93"/>
    </row>
    <row r="8" spans="2:28" x14ac:dyDescent="0.3">
      <c r="E8" s="258" t="s">
        <v>26</v>
      </c>
      <c r="F8" s="263"/>
      <c r="G8" s="98"/>
      <c r="H8" s="98"/>
      <c r="I8" s="98"/>
      <c r="J8" s="98"/>
      <c r="K8" s="99"/>
      <c r="L8" s="98"/>
      <c r="M8" s="98"/>
      <c r="N8" s="98"/>
      <c r="O8" s="98"/>
      <c r="P8" s="98"/>
      <c r="Q8" s="98"/>
      <c r="R8" s="98"/>
      <c r="S8" s="98"/>
      <c r="T8" s="98"/>
      <c r="U8" s="98"/>
      <c r="V8" s="98"/>
      <c r="W8" s="98"/>
      <c r="X8" s="98"/>
      <c r="Y8" s="100"/>
    </row>
    <row r="9" spans="2:28" x14ac:dyDescent="0.3">
      <c r="E9" s="256"/>
      <c r="F9" s="257"/>
      <c r="G9" s="102"/>
      <c r="H9" s="102"/>
      <c r="I9" s="102"/>
      <c r="J9" s="102"/>
      <c r="K9" s="103"/>
      <c r="L9" s="102"/>
      <c r="M9" s="102"/>
      <c r="N9" s="102"/>
      <c r="O9" s="102"/>
      <c r="P9" s="102"/>
      <c r="Q9" s="102"/>
      <c r="R9" s="102"/>
      <c r="S9" s="102"/>
      <c r="T9" s="102"/>
      <c r="U9" s="102"/>
      <c r="V9" s="102"/>
      <c r="W9" s="102"/>
      <c r="X9" s="102"/>
      <c r="Y9" s="104"/>
    </row>
    <row r="10" spans="2:28" x14ac:dyDescent="0.3">
      <c r="E10" s="255"/>
      <c r="F10" s="255"/>
      <c r="G10" s="116"/>
      <c r="H10" s="116"/>
      <c r="I10" s="116"/>
      <c r="J10" s="116"/>
      <c r="K10" s="178"/>
      <c r="L10" s="116"/>
      <c r="M10" s="116"/>
      <c r="N10" s="116"/>
      <c r="O10" s="116"/>
      <c r="P10" s="116"/>
      <c r="Q10" s="116"/>
      <c r="R10" s="116"/>
      <c r="S10" s="116"/>
      <c r="T10" s="116"/>
      <c r="U10" s="116"/>
      <c r="V10" s="116"/>
      <c r="W10" s="116"/>
      <c r="X10" s="116"/>
      <c r="Y10" s="116"/>
      <c r="Z10" s="112"/>
      <c r="AB10" s="45" t="s">
        <v>188</v>
      </c>
    </row>
    <row r="11" spans="2:28" x14ac:dyDescent="0.3">
      <c r="E11" s="260" t="s">
        <v>180</v>
      </c>
      <c r="F11" s="260"/>
      <c r="G11" s="209"/>
      <c r="H11" s="209"/>
      <c r="I11" s="209"/>
      <c r="J11" s="209"/>
      <c r="K11" s="210"/>
      <c r="L11" s="209"/>
      <c r="M11" s="209"/>
      <c r="N11" s="209"/>
      <c r="O11" s="209"/>
      <c r="P11" s="209"/>
      <c r="Q11" s="209"/>
      <c r="R11" s="209"/>
      <c r="S11" s="209"/>
      <c r="T11" s="209"/>
      <c r="U11" s="209"/>
      <c r="V11" s="209"/>
      <c r="W11" s="209"/>
      <c r="X11" s="211"/>
    </row>
    <row r="12" spans="2:28" x14ac:dyDescent="0.3">
      <c r="B12" s="45"/>
      <c r="C12" s="45"/>
      <c r="D12" s="45"/>
      <c r="E12" s="46" t="s">
        <v>2</v>
      </c>
      <c r="F12" s="47"/>
    </row>
    <row r="13" spans="2:28" x14ac:dyDescent="0.3">
      <c r="B13" s="45"/>
      <c r="C13" s="45"/>
      <c r="D13" s="45"/>
      <c r="E13" s="46" t="s">
        <v>27</v>
      </c>
      <c r="F13" s="51"/>
    </row>
    <row r="14" spans="2:28" x14ac:dyDescent="0.3">
      <c r="B14" s="45"/>
      <c r="C14" s="45"/>
      <c r="D14" s="45"/>
      <c r="E14" s="46" t="s">
        <v>11</v>
      </c>
      <c r="F14" s="47"/>
    </row>
    <row r="15" spans="2:28" x14ac:dyDescent="0.3">
      <c r="B15" s="45"/>
      <c r="C15" s="45"/>
      <c r="D15" s="45"/>
      <c r="E15" s="46" t="s">
        <v>107</v>
      </c>
      <c r="F15" s="48"/>
    </row>
    <row r="16" spans="2:28" x14ac:dyDescent="0.3">
      <c r="B16" s="45"/>
      <c r="C16" s="45"/>
      <c r="D16" s="45"/>
      <c r="E16" s="46" t="s">
        <v>106</v>
      </c>
      <c r="F16" s="48"/>
    </row>
    <row r="17" spans="2:6" x14ac:dyDescent="0.3">
      <c r="B17" s="45"/>
      <c r="C17" s="45"/>
      <c r="D17" s="45"/>
      <c r="E17" s="46" t="s">
        <v>13</v>
      </c>
      <c r="F17" s="48"/>
    </row>
    <row r="18" spans="2:6" ht="45.6" customHeight="1" x14ac:dyDescent="0.3">
      <c r="B18" s="45"/>
      <c r="C18" s="45"/>
      <c r="D18" s="45"/>
      <c r="E18" s="49" t="s">
        <v>18</v>
      </c>
      <c r="F18" s="50"/>
    </row>
    <row r="19" spans="2:6" x14ac:dyDescent="0.3">
      <c r="B19" s="45"/>
      <c r="C19" s="45"/>
      <c r="D19" s="45"/>
      <c r="E19" s="46" t="s">
        <v>181</v>
      </c>
      <c r="F19" s="46"/>
    </row>
    <row r="20" spans="2:6" x14ac:dyDescent="0.3">
      <c r="B20" s="45"/>
      <c r="C20" s="45"/>
      <c r="D20" s="45"/>
      <c r="E20" s="46" t="s">
        <v>28</v>
      </c>
      <c r="F20" s="51"/>
    </row>
    <row r="21" spans="2:6" x14ac:dyDescent="0.3">
      <c r="B21" s="45"/>
      <c r="C21" s="45"/>
      <c r="D21" s="45"/>
      <c r="E21" s="259" t="s">
        <v>177</v>
      </c>
      <c r="F21" s="51"/>
    </row>
    <row r="22" spans="2:6" x14ac:dyDescent="0.3">
      <c r="B22" s="45"/>
      <c r="C22" s="45"/>
      <c r="D22" s="45"/>
      <c r="E22" s="259" t="s">
        <v>178</v>
      </c>
      <c r="F22" s="51"/>
    </row>
    <row r="23" spans="2:6" x14ac:dyDescent="0.3">
      <c r="B23" s="45"/>
      <c r="C23" s="45"/>
      <c r="D23" s="45"/>
      <c r="E23" s="259" t="s">
        <v>176</v>
      </c>
      <c r="F23" s="51"/>
    </row>
    <row r="24" spans="2:6" ht="15.6" customHeight="1" x14ac:dyDescent="0.3">
      <c r="B24" s="45"/>
      <c r="C24" s="45"/>
      <c r="D24" s="45"/>
      <c r="E24" s="46" t="s">
        <v>92</v>
      </c>
      <c r="F24" s="51"/>
    </row>
    <row r="25" spans="2:6" ht="16.95" customHeight="1" x14ac:dyDescent="0.3">
      <c r="B25" s="45"/>
      <c r="C25" s="45"/>
      <c r="D25" s="45"/>
      <c r="E25" s="52" t="s">
        <v>81</v>
      </c>
      <c r="F25" s="53"/>
    </row>
    <row r="26" spans="2:6" x14ac:dyDescent="0.3">
      <c r="B26" s="45"/>
      <c r="C26" s="45"/>
      <c r="D26" s="45"/>
      <c r="E26" s="54" t="s">
        <v>82</v>
      </c>
      <c r="F26" s="55"/>
    </row>
    <row r="27" spans="2:6" x14ac:dyDescent="0.3">
      <c r="B27" s="45"/>
      <c r="C27" s="45"/>
      <c r="D27" s="45"/>
      <c r="E27" s="54" t="s">
        <v>83</v>
      </c>
      <c r="F27" s="55"/>
    </row>
    <row r="28" spans="2:6" x14ac:dyDescent="0.3">
      <c r="B28" s="45"/>
      <c r="C28" s="45"/>
      <c r="D28" s="45"/>
      <c r="E28" s="38" t="s">
        <v>179</v>
      </c>
      <c r="F28" s="38"/>
    </row>
    <row r="29" spans="2:6" x14ac:dyDescent="0.3">
      <c r="B29" s="45"/>
      <c r="C29" s="45"/>
      <c r="D29" s="45"/>
      <c r="E29" s="87"/>
      <c r="F29" s="45"/>
    </row>
    <row r="30" spans="2:6" x14ac:dyDescent="0.3">
      <c r="B30" s="45"/>
      <c r="C30" s="45"/>
      <c r="D30" s="45"/>
      <c r="E30" s="56" t="s">
        <v>42</v>
      </c>
      <c r="F30" s="56"/>
    </row>
    <row r="31" spans="2:6" x14ac:dyDescent="0.3">
      <c r="B31" s="45"/>
      <c r="C31" s="45"/>
      <c r="D31" s="45"/>
      <c r="E31" s="56"/>
      <c r="F31" s="56"/>
    </row>
    <row r="32" spans="2:6" x14ac:dyDescent="0.3">
      <c r="B32" s="45"/>
      <c r="C32" s="45"/>
      <c r="D32" s="45"/>
      <c r="E32" s="38" t="s">
        <v>181</v>
      </c>
      <c r="F32" s="57" t="s">
        <v>3</v>
      </c>
    </row>
    <row r="33" spans="2:10" x14ac:dyDescent="0.3">
      <c r="B33" s="58"/>
      <c r="C33" s="45"/>
      <c r="D33" s="45"/>
      <c r="E33" s="59" t="s">
        <v>29</v>
      </c>
      <c r="F33" s="273" t="e">
        <f>SUMPRODUCT(#REF!,#REF!)/$F$55</f>
        <v>#REF!</v>
      </c>
    </row>
    <row r="34" spans="2:10" x14ac:dyDescent="0.3">
      <c r="B34" s="58"/>
      <c r="C34" s="45"/>
      <c r="D34" s="45"/>
      <c r="E34" s="59" t="s">
        <v>30</v>
      </c>
      <c r="F34" s="273" t="e">
        <f>SUMPRODUCT(#REF!,#REF!)/$F$55</f>
        <v>#REF!</v>
      </c>
    </row>
    <row r="35" spans="2:10" x14ac:dyDescent="0.3">
      <c r="B35" s="58"/>
      <c r="C35" s="45"/>
      <c r="D35" s="45"/>
      <c r="E35" s="48" t="s">
        <v>0</v>
      </c>
      <c r="F35" s="273" t="e">
        <f>SUMPRODUCT(#REF!,#REF!)/$F$55</f>
        <v>#REF!</v>
      </c>
    </row>
    <row r="36" spans="2:10" x14ac:dyDescent="0.3">
      <c r="B36" s="58"/>
      <c r="C36" s="45"/>
      <c r="D36" s="45"/>
      <c r="E36" s="60" t="s">
        <v>31</v>
      </c>
      <c r="F36" s="273" t="e">
        <f>SUMPRODUCT(#REF!,#REF!)/$F$55</f>
        <v>#REF!</v>
      </c>
    </row>
    <row r="37" spans="2:10" x14ac:dyDescent="0.3">
      <c r="B37" s="58"/>
      <c r="C37" s="45"/>
      <c r="D37" s="45"/>
      <c r="E37" s="48" t="s">
        <v>32</v>
      </c>
      <c r="F37" s="273" t="e">
        <f>SUMPRODUCT(#REF!,#REF!)/$F$55</f>
        <v>#REF!</v>
      </c>
    </row>
    <row r="38" spans="2:10" x14ac:dyDescent="0.3">
      <c r="B38" s="58"/>
      <c r="C38" s="45"/>
      <c r="D38" s="45"/>
      <c r="E38" s="60" t="s">
        <v>1</v>
      </c>
      <c r="F38" s="273" t="e">
        <f>SUMPRODUCT(#REF!,#REF!)/$F$55</f>
        <v>#REF!</v>
      </c>
    </row>
    <row r="39" spans="2:10" x14ac:dyDescent="0.3">
      <c r="B39" s="58"/>
      <c r="C39" s="45"/>
      <c r="D39" s="45"/>
      <c r="E39" s="60" t="s">
        <v>33</v>
      </c>
      <c r="F39" s="273" t="e">
        <f>SUMPRODUCT(#REF!,#REF!)/$F$55</f>
        <v>#REF!</v>
      </c>
    </row>
    <row r="40" spans="2:10" x14ac:dyDescent="0.3">
      <c r="B40" s="58"/>
      <c r="C40" s="45"/>
      <c r="D40" s="45"/>
      <c r="E40" s="60" t="s">
        <v>104</v>
      </c>
      <c r="F40" s="273" t="e">
        <f>SUMPRODUCT(#REF!,#REF!)/$F$55</f>
        <v>#REF!</v>
      </c>
    </row>
    <row r="41" spans="2:10" x14ac:dyDescent="0.3">
      <c r="B41" s="58"/>
      <c r="C41" s="45"/>
      <c r="D41" s="45"/>
      <c r="E41" s="60" t="s">
        <v>34</v>
      </c>
      <c r="F41" s="273" t="e">
        <f>SUMPRODUCT(#REF!,#REF!)/$F$55</f>
        <v>#REF!</v>
      </c>
      <c r="H41" s="212"/>
      <c r="I41" s="212"/>
    </row>
    <row r="42" spans="2:10" x14ac:dyDescent="0.3">
      <c r="B42" s="45"/>
      <c r="C42" s="45"/>
      <c r="D42" s="45"/>
      <c r="E42" s="46" t="s">
        <v>43</v>
      </c>
      <c r="F42" s="273" t="e">
        <f>SUMPRODUCT(#REF!,#REF!)/$F$55</f>
        <v>#REF!</v>
      </c>
      <c r="H42" s="212"/>
      <c r="I42" s="58"/>
    </row>
    <row r="43" spans="2:10" x14ac:dyDescent="0.3">
      <c r="B43" s="45"/>
      <c r="C43" s="45"/>
      <c r="D43" s="45"/>
      <c r="E43" s="61" t="s">
        <v>100</v>
      </c>
      <c r="F43" s="273" t="e">
        <f>SUMPRODUCT(#REF!,#REF!)/$F$55</f>
        <v>#REF!</v>
      </c>
    </row>
    <row r="44" spans="2:10" x14ac:dyDescent="0.3">
      <c r="B44" s="45"/>
      <c r="C44" s="45"/>
      <c r="D44" s="45"/>
      <c r="E44" s="62"/>
      <c r="F44" s="63"/>
      <c r="H44" s="212"/>
      <c r="I44" s="212"/>
      <c r="J44" s="212"/>
    </row>
    <row r="45" spans="2:10" x14ac:dyDescent="0.3">
      <c r="B45" s="45"/>
      <c r="C45" s="45"/>
      <c r="D45" s="45"/>
      <c r="E45" s="45"/>
      <c r="F45" s="45"/>
    </row>
    <row r="46" spans="2:10" x14ac:dyDescent="0.3">
      <c r="B46" s="45"/>
      <c r="C46" s="45"/>
      <c r="D46" s="45"/>
      <c r="E46" s="64" t="s">
        <v>36</v>
      </c>
      <c r="F46" s="364" t="e">
        <f>SUMPRODUCT(#REF!,#REF!)/SUM(#REF!)</f>
        <v>#REF!</v>
      </c>
      <c r="I46" s="58"/>
      <c r="J46" s="58"/>
    </row>
    <row r="47" spans="2:10" x14ac:dyDescent="0.3">
      <c r="B47" s="45"/>
      <c r="C47" s="45"/>
      <c r="D47" s="45"/>
      <c r="E47" s="64" t="s">
        <v>6</v>
      </c>
      <c r="F47" s="362" t="e">
        <f>SUM(#REF!)</f>
        <v>#REF!</v>
      </c>
    </row>
    <row r="48" spans="2:10" x14ac:dyDescent="0.3">
      <c r="B48" s="45"/>
      <c r="C48" s="45"/>
      <c r="D48" s="45"/>
      <c r="E48" s="45"/>
      <c r="F48" s="45"/>
    </row>
    <row r="49" spans="1:7" x14ac:dyDescent="0.3">
      <c r="B49" s="45"/>
      <c r="C49" s="45"/>
      <c r="D49" s="45"/>
      <c r="E49" s="45"/>
      <c r="F49" s="45"/>
      <c r="G49" s="116"/>
    </row>
    <row r="50" spans="1:7" ht="15.75" customHeight="1" x14ac:dyDescent="0.3">
      <c r="B50" s="45"/>
      <c r="C50" s="45"/>
      <c r="D50" s="45"/>
      <c r="E50" s="45"/>
      <c r="F50" s="45"/>
      <c r="G50" s="184"/>
    </row>
    <row r="51" spans="1:7" x14ac:dyDescent="0.3">
      <c r="B51" s="45"/>
      <c r="C51" s="45"/>
      <c r="D51" s="65" t="s">
        <v>71</v>
      </c>
      <c r="E51" s="45"/>
      <c r="F51" s="45"/>
      <c r="G51" s="184"/>
    </row>
    <row r="52" spans="1:7" x14ac:dyDescent="0.3">
      <c r="B52" s="45"/>
      <c r="C52" s="45"/>
      <c r="D52" s="45"/>
      <c r="E52" s="65"/>
      <c r="F52" s="65"/>
      <c r="G52" s="184"/>
    </row>
    <row r="53" spans="1:7" ht="17.399999999999999" customHeight="1" x14ac:dyDescent="0.3">
      <c r="A53" s="262" t="s">
        <v>93</v>
      </c>
      <c r="B53" s="57" t="s">
        <v>89</v>
      </c>
      <c r="C53" s="45"/>
      <c r="D53" s="38"/>
      <c r="E53" s="38" t="s">
        <v>181</v>
      </c>
      <c r="F53" s="38" t="str">
        <f>F32</f>
        <v>Total</v>
      </c>
      <c r="G53" s="184"/>
    </row>
    <row r="54" spans="1:7" ht="14.4" customHeight="1" x14ac:dyDescent="0.3">
      <c r="A54" s="261" t="e">
        <f>IF(ABS(B54/F54-1)&lt;0.02,"OK","WARNING")</f>
        <v>#DIV/0!</v>
      </c>
      <c r="B54" s="66" t="e">
        <f>+'Wksh 1 - Market Experience'!G14</f>
        <v>#DIV/0!</v>
      </c>
      <c r="C54" s="45"/>
      <c r="D54" s="375" t="s">
        <v>44</v>
      </c>
      <c r="E54" s="67" t="s">
        <v>189</v>
      </c>
      <c r="F54" s="360" t="e">
        <f>SUMPRODUCT(#REF!,#REF!)/SUM(#REF!)</f>
        <v>#REF!</v>
      </c>
      <c r="G54" s="184"/>
    </row>
    <row r="55" spans="1:7" ht="17.25" customHeight="1" x14ac:dyDescent="0.3">
      <c r="A55" s="261" t="e">
        <f>IF(ABS(B55/F55-1)&lt;0.02,"OK","WARNING")</f>
        <v>#REF!</v>
      </c>
      <c r="B55" s="68">
        <f>+'Wksh 1 - Market Experience'!F18</f>
        <v>0</v>
      </c>
      <c r="C55" s="45"/>
      <c r="D55" s="376"/>
      <c r="E55" s="69" t="s">
        <v>35</v>
      </c>
      <c r="F55" s="358" t="e">
        <f>SUM(#REF!)</f>
        <v>#REF!</v>
      </c>
      <c r="G55" s="184"/>
    </row>
    <row r="56" spans="1:7" ht="15" customHeight="1" x14ac:dyDescent="0.3">
      <c r="A56" s="261" t="e">
        <f>IF(ABS(B56/F56-1)&lt;0.02,"OK","WARNING")</f>
        <v>#REF!</v>
      </c>
      <c r="B56" s="70">
        <f>+'Wksh 1 - Market Experience'!F14</f>
        <v>0</v>
      </c>
      <c r="C56" s="45"/>
      <c r="D56" s="376"/>
      <c r="E56" s="71" t="s">
        <v>46</v>
      </c>
      <c r="F56" s="351" t="e">
        <f>SUM(#REF!)</f>
        <v>#REF!</v>
      </c>
      <c r="G56" s="184"/>
    </row>
    <row r="57" spans="1:7" ht="29.25" customHeight="1" x14ac:dyDescent="0.3">
      <c r="B57" s="72"/>
      <c r="C57" s="45"/>
      <c r="D57" s="376"/>
      <c r="E57" s="73" t="s">
        <v>190</v>
      </c>
      <c r="F57" s="355" t="e">
        <f>SUMPRODUCT(#REF!,#REF!)/$F$56</f>
        <v>#REF!</v>
      </c>
      <c r="G57" s="184"/>
    </row>
    <row r="58" spans="1:7" ht="29.25" customHeight="1" x14ac:dyDescent="0.3">
      <c r="B58" s="72"/>
      <c r="C58" s="45"/>
      <c r="D58" s="376"/>
      <c r="E58" s="73" t="s">
        <v>66</v>
      </c>
      <c r="F58" s="355" t="e">
        <f>SUMPRODUCT(#REF!,#REF!)/$F$56</f>
        <v>#REF!</v>
      </c>
      <c r="G58" s="184"/>
    </row>
    <row r="59" spans="1:7" ht="17.25" customHeight="1" x14ac:dyDescent="0.3">
      <c r="B59" s="72"/>
      <c r="C59" s="45"/>
      <c r="D59" s="376"/>
      <c r="E59" s="73" t="s">
        <v>67</v>
      </c>
      <c r="F59" s="355" t="e">
        <f>1-F57-F58</f>
        <v>#REF!</v>
      </c>
      <c r="G59" s="184"/>
    </row>
    <row r="60" spans="1:7" x14ac:dyDescent="0.3">
      <c r="A60" s="261" t="e">
        <f>IF(ABS(B60/F60-1)&lt;0.02,"OK","WARNING")</f>
        <v>#REF!</v>
      </c>
      <c r="B60" s="70">
        <f>+'Wksh 1 - Market Experience'!F16</f>
        <v>0</v>
      </c>
      <c r="C60" s="45"/>
      <c r="D60" s="375" t="s">
        <v>45</v>
      </c>
      <c r="E60" s="74" t="s">
        <v>68</v>
      </c>
      <c r="F60" s="351" t="e">
        <f>SUM(#REF!)</f>
        <v>#REF!</v>
      </c>
      <c r="G60" s="184"/>
    </row>
    <row r="61" spans="1:7" ht="29.25" customHeight="1" x14ac:dyDescent="0.3">
      <c r="B61" s="72"/>
      <c r="C61" s="45"/>
      <c r="D61" s="376"/>
      <c r="E61" s="73" t="s">
        <v>191</v>
      </c>
      <c r="F61" s="355" t="e">
        <f>SUMPRODUCT(#REF!,#REF!)/$F$60</f>
        <v>#REF!</v>
      </c>
    </row>
    <row r="62" spans="1:7" ht="27.75" customHeight="1" x14ac:dyDescent="0.3">
      <c r="B62" s="72"/>
      <c r="C62" s="45"/>
      <c r="D62" s="376"/>
      <c r="E62" s="73" t="s">
        <v>69</v>
      </c>
      <c r="F62" s="355" t="e">
        <f>SUMPRODUCT(#REF!,#REF!)/$F$60</f>
        <v>#REF!</v>
      </c>
      <c r="G62" s="184"/>
    </row>
    <row r="63" spans="1:7" ht="15" customHeight="1" x14ac:dyDescent="0.3">
      <c r="B63" s="72"/>
      <c r="C63" s="45"/>
      <c r="D63" s="376"/>
      <c r="E63" s="73" t="s">
        <v>70</v>
      </c>
      <c r="F63" s="355" t="e">
        <f>1-F61-F62</f>
        <v>#REF!</v>
      </c>
      <c r="G63" s="184"/>
    </row>
    <row r="64" spans="1:7" ht="27" customHeight="1" x14ac:dyDescent="0.3">
      <c r="B64" s="72"/>
      <c r="C64" s="45"/>
      <c r="D64" s="376"/>
      <c r="E64" s="75" t="s">
        <v>101</v>
      </c>
      <c r="F64" s="351" t="e">
        <f>SUM(#REF!)</f>
        <v>#REF!</v>
      </c>
      <c r="G64" s="184"/>
    </row>
    <row r="65" spans="1:7" ht="27" customHeight="1" x14ac:dyDescent="0.3">
      <c r="B65" s="72"/>
      <c r="C65" s="45"/>
      <c r="D65" s="376"/>
      <c r="E65" s="76" t="s">
        <v>85</v>
      </c>
      <c r="F65" s="353" t="e">
        <f>SUM(#REF!)</f>
        <v>#REF!</v>
      </c>
      <c r="G65" s="184"/>
    </row>
    <row r="66" spans="1:7" ht="27" customHeight="1" x14ac:dyDescent="0.3">
      <c r="B66" s="72"/>
      <c r="C66" s="45"/>
      <c r="D66" s="376"/>
      <c r="E66" s="76" t="s">
        <v>86</v>
      </c>
      <c r="F66" s="355" t="e">
        <f>+F65/F64</f>
        <v>#REF!</v>
      </c>
      <c r="G66" s="184"/>
    </row>
    <row r="67" spans="1:7" ht="12.75" customHeight="1" x14ac:dyDescent="0.3">
      <c r="A67" s="261" t="e">
        <f>IF(ABS(B67/F67-1)&lt;0.02,"OK","WARNING")</f>
        <v>#REF!</v>
      </c>
      <c r="B67" s="70">
        <f>+'Wksh 1 - Market Experience'!F15</f>
        <v>0</v>
      </c>
      <c r="C67" s="45"/>
      <c r="D67" s="376"/>
      <c r="E67" s="74" t="s">
        <v>84</v>
      </c>
      <c r="F67" s="348" t="e">
        <f>SUM(#REF!)</f>
        <v>#REF!</v>
      </c>
      <c r="G67" s="184"/>
    </row>
    <row r="68" spans="1:7" x14ac:dyDescent="0.3">
      <c r="B68" s="77"/>
      <c r="C68" s="45"/>
      <c r="D68" s="252"/>
      <c r="E68" s="74"/>
      <c r="F68" s="42"/>
      <c r="G68" s="184"/>
    </row>
    <row r="69" spans="1:7" x14ac:dyDescent="0.3">
      <c r="A69" s="261"/>
      <c r="B69" s="280"/>
      <c r="C69" s="45"/>
      <c r="D69" s="252"/>
      <c r="E69" s="74" t="s">
        <v>95</v>
      </c>
      <c r="F69" s="346" t="e">
        <f>SUM(#REF!)</f>
        <v>#REF!</v>
      </c>
      <c r="G69" s="184"/>
    </row>
    <row r="70" spans="1:7" x14ac:dyDescent="0.3">
      <c r="B70" s="72"/>
      <c r="C70" s="45"/>
      <c r="D70" s="78"/>
      <c r="E70" s="74" t="s">
        <v>94</v>
      </c>
      <c r="F70" s="346" t="e">
        <f>SUM(#REF!)</f>
        <v>#REF!</v>
      </c>
      <c r="G70" s="184"/>
    </row>
    <row r="71" spans="1:7" x14ac:dyDescent="0.3">
      <c r="B71" s="79"/>
      <c r="C71" s="45"/>
      <c r="D71" s="80"/>
      <c r="E71" s="81"/>
      <c r="F71" s="269"/>
      <c r="G71" s="184"/>
    </row>
    <row r="72" spans="1:7" x14ac:dyDescent="0.3">
      <c r="A72" s="261" t="e">
        <f>IF(ABS(B72/F72-1)&lt;0.02,"OK","WARNING")</f>
        <v>#DIV/0!</v>
      </c>
      <c r="B72" s="82" t="e">
        <f>+'Wksh 1 - Market Experience'!G15</f>
        <v>#DIV/0!</v>
      </c>
      <c r="C72" s="45"/>
      <c r="D72" s="83"/>
      <c r="E72" s="64" t="s">
        <v>87</v>
      </c>
      <c r="F72" s="276" t="e">
        <f>+F67/F55</f>
        <v>#REF!</v>
      </c>
      <c r="G72" s="184"/>
    </row>
    <row r="73" spans="1:7" x14ac:dyDescent="0.3">
      <c r="A73" s="261" t="e">
        <f>IF(ABS(B73/F73-1)&lt;0.02,"OK","WARNING")</f>
        <v>#DIV/0!</v>
      </c>
      <c r="B73" s="82" t="e">
        <f>+'Wksh 1 - Market Experience'!G16</f>
        <v>#DIV/0!</v>
      </c>
      <c r="C73" s="45"/>
      <c r="D73" s="84"/>
      <c r="E73" s="64" t="s">
        <v>8</v>
      </c>
      <c r="F73" s="276" t="e">
        <f>+F60/F55</f>
        <v>#REF!</v>
      </c>
      <c r="G73" s="184"/>
    </row>
    <row r="74" spans="1:7" x14ac:dyDescent="0.3">
      <c r="B74" s="72"/>
      <c r="C74" s="45"/>
      <c r="D74" s="85"/>
      <c r="E74" s="38" t="s">
        <v>88</v>
      </c>
      <c r="F74" s="276" t="e">
        <f>+F73*F61</f>
        <v>#REF!</v>
      </c>
      <c r="G74" s="184"/>
    </row>
    <row r="75" spans="1:7" x14ac:dyDescent="0.3">
      <c r="B75" s="45"/>
      <c r="C75" s="45"/>
      <c r="D75" s="45"/>
      <c r="E75" s="45"/>
      <c r="F75" s="270"/>
      <c r="G75" s="184"/>
    </row>
    <row r="76" spans="1:7" ht="14.4" customHeight="1" x14ac:dyDescent="0.3">
      <c r="B76" s="45"/>
      <c r="C76" s="45"/>
      <c r="D76" s="45"/>
      <c r="E76" s="45"/>
      <c r="F76" s="87"/>
      <c r="G76" s="184"/>
    </row>
    <row r="77" spans="1:7" x14ac:dyDescent="0.3">
      <c r="B77" s="45"/>
      <c r="C77" s="45"/>
      <c r="D77" s="86" t="s">
        <v>72</v>
      </c>
      <c r="E77" s="45"/>
      <c r="F77" s="87"/>
      <c r="G77" s="184"/>
    </row>
    <row r="78" spans="1:7" x14ac:dyDescent="0.3">
      <c r="B78" s="45"/>
      <c r="C78" s="45"/>
      <c r="D78" s="45"/>
      <c r="E78" s="45"/>
      <c r="F78" s="271"/>
      <c r="G78" s="184"/>
    </row>
    <row r="79" spans="1:7" ht="15" customHeight="1" x14ac:dyDescent="0.3">
      <c r="A79" s="262" t="s">
        <v>93</v>
      </c>
      <c r="B79" s="57" t="s">
        <v>89</v>
      </c>
      <c r="C79" s="45"/>
      <c r="D79" s="38"/>
      <c r="E79" s="38" t="s">
        <v>181</v>
      </c>
      <c r="F79" s="38" t="str">
        <f>F53</f>
        <v>Total</v>
      </c>
      <c r="G79" s="184"/>
    </row>
    <row r="80" spans="1:7" x14ac:dyDescent="0.3">
      <c r="A80" s="261" t="e">
        <f>IF(ABS(B80/F80-1)&lt;0.02,"OK","WARNING")</f>
        <v>#DIV/0!</v>
      </c>
      <c r="B80" s="66" t="e">
        <f>+'Wksh 1 - Market Experience'!V43</f>
        <v>#DIV/0!</v>
      </c>
      <c r="C80" s="45"/>
      <c r="D80" s="375" t="s">
        <v>44</v>
      </c>
      <c r="E80" s="64" t="s">
        <v>189</v>
      </c>
      <c r="F80" s="357" t="e">
        <f>SUMPRODUCT(#REF!,#REF!)/SUM(#REF!)</f>
        <v>#REF!</v>
      </c>
      <c r="G80" s="184"/>
    </row>
    <row r="81" spans="1:7" x14ac:dyDescent="0.3">
      <c r="A81" s="261" t="e">
        <f>IF(ABS(B81/F81-1)&lt;0.02,"OK","WARNING")</f>
        <v>#REF!</v>
      </c>
      <c r="B81" s="68">
        <f>+'Wksh 1 - Market Experience'!X47</f>
        <v>0</v>
      </c>
      <c r="C81" s="45"/>
      <c r="D81" s="376"/>
      <c r="E81" s="64" t="s">
        <v>35</v>
      </c>
      <c r="F81" s="264" t="e">
        <f>SUM(#REF!)</f>
        <v>#REF!</v>
      </c>
      <c r="G81" s="184"/>
    </row>
    <row r="82" spans="1:7" ht="14.4" customHeight="1" x14ac:dyDescent="0.3">
      <c r="A82" s="261" t="e">
        <f>IF(ABS(B82/F82-1)&lt;0.02,"OK","WARNING")</f>
        <v>#DIV/0!</v>
      </c>
      <c r="B82" s="70" t="e">
        <f>+'Wksh 1 - Market Experience'!X43</f>
        <v>#DIV/0!</v>
      </c>
      <c r="C82" s="45"/>
      <c r="D82" s="376"/>
      <c r="E82" s="71" t="s">
        <v>46</v>
      </c>
      <c r="F82" s="351" t="e">
        <f>SUM(#REF!)</f>
        <v>#REF!</v>
      </c>
      <c r="G82" s="184"/>
    </row>
    <row r="83" spans="1:7" ht="31.2" customHeight="1" x14ac:dyDescent="0.3">
      <c r="B83" s="72"/>
      <c r="C83" s="45"/>
      <c r="D83" s="376"/>
      <c r="E83" s="73" t="s">
        <v>190</v>
      </c>
      <c r="F83" s="355" t="e">
        <f>SUMPRODUCT(#REF!,#REF!)/$F$82</f>
        <v>#REF!</v>
      </c>
      <c r="G83" s="184"/>
    </row>
    <row r="84" spans="1:7" ht="31.2" customHeight="1" x14ac:dyDescent="0.3">
      <c r="B84" s="72"/>
      <c r="C84" s="45"/>
      <c r="D84" s="376"/>
      <c r="E84" s="73" t="s">
        <v>66</v>
      </c>
      <c r="F84" s="355" t="e">
        <f>SUMPRODUCT(#REF!,#REF!)/$F$82</f>
        <v>#REF!</v>
      </c>
      <c r="G84" s="184"/>
    </row>
    <row r="85" spans="1:7" ht="14.4" customHeight="1" x14ac:dyDescent="0.3">
      <c r="B85" s="72"/>
      <c r="C85" s="45"/>
      <c r="D85" s="376"/>
      <c r="E85" s="73" t="s">
        <v>67</v>
      </c>
      <c r="F85" s="355" t="e">
        <f>1-F83-F84</f>
        <v>#REF!</v>
      </c>
      <c r="G85" s="184"/>
    </row>
    <row r="86" spans="1:7" x14ac:dyDescent="0.3">
      <c r="A86" s="261" t="e">
        <f>IF(ABS(B86/F86-1)&lt;0.02,"OK","WARNING")</f>
        <v>#DIV/0!</v>
      </c>
      <c r="B86" s="68" t="e">
        <f>'Wksh 1 - Market Experience'!X32</f>
        <v>#DIV/0!</v>
      </c>
      <c r="C86" s="45"/>
      <c r="D86" s="375" t="s">
        <v>45</v>
      </c>
      <c r="E86" s="74" t="s">
        <v>68</v>
      </c>
      <c r="F86" s="351" t="e">
        <f>SUM(#REF!)</f>
        <v>#REF!</v>
      </c>
      <c r="G86" s="184"/>
    </row>
    <row r="87" spans="1:7" ht="30.75" customHeight="1" x14ac:dyDescent="0.3">
      <c r="B87" s="72"/>
      <c r="C87" s="45"/>
      <c r="D87" s="376"/>
      <c r="E87" s="73" t="s">
        <v>191</v>
      </c>
      <c r="F87" s="355" t="e">
        <f>SUMPRODUCT(#REF!,#REF!)/$F$86</f>
        <v>#REF!</v>
      </c>
      <c r="G87" s="184"/>
    </row>
    <row r="88" spans="1:7" ht="30.75" customHeight="1" x14ac:dyDescent="0.3">
      <c r="B88" s="72"/>
      <c r="C88" s="45"/>
      <c r="D88" s="376"/>
      <c r="E88" s="73" t="s">
        <v>69</v>
      </c>
      <c r="F88" s="355" t="e">
        <f>SUMPRODUCT(#REF!,#REF!)/$F$86</f>
        <v>#REF!</v>
      </c>
      <c r="G88" s="184"/>
    </row>
    <row r="89" spans="1:7" ht="17.25" customHeight="1" x14ac:dyDescent="0.3">
      <c r="B89" s="72"/>
      <c r="C89" s="45"/>
      <c r="D89" s="376"/>
      <c r="E89" s="73" t="s">
        <v>70</v>
      </c>
      <c r="F89" s="355" t="e">
        <f>1-F87-F88</f>
        <v>#REF!</v>
      </c>
      <c r="G89" s="184"/>
    </row>
    <row r="90" spans="1:7" ht="30" customHeight="1" x14ac:dyDescent="0.3">
      <c r="B90" s="72"/>
      <c r="C90" s="45"/>
      <c r="D90" s="376"/>
      <c r="E90" s="75" t="s">
        <v>102</v>
      </c>
      <c r="F90" s="351" t="e">
        <f>SUM(#REF!)</f>
        <v>#REF!</v>
      </c>
      <c r="G90" s="184"/>
    </row>
    <row r="91" spans="1:7" ht="30" customHeight="1" x14ac:dyDescent="0.3">
      <c r="B91" s="72"/>
      <c r="C91" s="45"/>
      <c r="D91" s="376"/>
      <c r="E91" s="76" t="s">
        <v>85</v>
      </c>
      <c r="F91" s="353" t="e">
        <f>SUM(#REF!)</f>
        <v>#REF!</v>
      </c>
      <c r="G91" s="184"/>
    </row>
    <row r="92" spans="1:7" ht="29.25" customHeight="1" x14ac:dyDescent="0.3">
      <c r="B92" s="72"/>
      <c r="C92" s="45"/>
      <c r="D92" s="84"/>
      <c r="E92" s="76" t="s">
        <v>86</v>
      </c>
      <c r="F92" s="355" t="e">
        <f>+F91/F90</f>
        <v>#REF!</v>
      </c>
      <c r="G92" s="184"/>
    </row>
    <row r="93" spans="1:7" x14ac:dyDescent="0.3">
      <c r="A93" s="261" t="e">
        <f>IF(ABS(B93/F93-1)&lt;0.02,"OK","WARNING")</f>
        <v>#DIV/0!</v>
      </c>
      <c r="B93" s="43" t="e">
        <f>+'Wksh 1 - Market Experience'!X38</f>
        <v>#DIV/0!</v>
      </c>
      <c r="C93" s="45"/>
      <c r="D93" s="84"/>
      <c r="E93" s="74" t="s">
        <v>84</v>
      </c>
      <c r="F93" s="348" t="e">
        <f>SUM(#REF!)</f>
        <v>#REF!</v>
      </c>
      <c r="G93" s="184"/>
    </row>
    <row r="94" spans="1:7" x14ac:dyDescent="0.3">
      <c r="B94" s="43"/>
      <c r="C94" s="45"/>
      <c r="D94" s="84"/>
      <c r="E94" s="74"/>
      <c r="F94" s="42"/>
      <c r="G94" s="184"/>
    </row>
    <row r="95" spans="1:7" x14ac:dyDescent="0.3">
      <c r="A95" s="261" t="e">
        <f>IF(ABS(B95/F95-1)&lt;0.02,"OK","WARNING")</f>
        <v>#REF!</v>
      </c>
      <c r="B95" s="43">
        <f>'Wksh 1 - Market Experience'!X37</f>
        <v>0</v>
      </c>
      <c r="C95" s="45"/>
      <c r="D95" s="84"/>
      <c r="E95" s="74" t="s">
        <v>95</v>
      </c>
      <c r="F95" s="348" t="e">
        <f>SUM(#REF!)</f>
        <v>#REF!</v>
      </c>
      <c r="G95" s="184"/>
    </row>
    <row r="96" spans="1:7" x14ac:dyDescent="0.3">
      <c r="B96" s="72"/>
      <c r="C96" s="45"/>
      <c r="D96" s="85"/>
      <c r="E96" s="74" t="s">
        <v>94</v>
      </c>
      <c r="F96" s="348" t="e">
        <f>SUM(#REF!)</f>
        <v>#REF!</v>
      </c>
    </row>
    <row r="97" spans="1:16" x14ac:dyDescent="0.3">
      <c r="B97" s="79"/>
      <c r="C97" s="45"/>
      <c r="D97" s="87"/>
      <c r="E97" s="88"/>
      <c r="F97" s="81"/>
      <c r="G97" s="213"/>
    </row>
    <row r="98" spans="1:16" x14ac:dyDescent="0.3">
      <c r="A98" s="261" t="e">
        <f>IF(ABS(B98/F98-1)&lt;0.02,"OK","WARNING")</f>
        <v>#DIV/0!</v>
      </c>
      <c r="B98" s="41" t="e">
        <f>+'Wksh 1 - Market Experience'!V38</f>
        <v>#DIV/0!</v>
      </c>
      <c r="C98" s="45"/>
      <c r="D98" s="83"/>
      <c r="E98" s="64" t="s">
        <v>87</v>
      </c>
      <c r="F98" s="276" t="e">
        <f t="shared" ref="F98" si="0">+F93/F81</f>
        <v>#REF!</v>
      </c>
      <c r="K98" s="215"/>
      <c r="P98" s="215"/>
    </row>
    <row r="99" spans="1:16" x14ac:dyDescent="0.3">
      <c r="A99" s="261" t="e">
        <f>IF(ABS(B99/F99-1)&lt;0.02,"OK","WARNING")</f>
        <v>#DIV/0!</v>
      </c>
      <c r="B99" s="41" t="e">
        <f>+'Wksh 1 - Market Experience'!V32</f>
        <v>#DIV/0!</v>
      </c>
      <c r="C99" s="45"/>
      <c r="D99" s="84"/>
      <c r="E99" s="64" t="s">
        <v>8</v>
      </c>
      <c r="F99" s="276" t="e">
        <f t="shared" ref="F99" si="1">+F86/F81</f>
        <v>#REF!</v>
      </c>
      <c r="K99" s="215"/>
      <c r="P99" s="215"/>
    </row>
    <row r="100" spans="1:16" x14ac:dyDescent="0.3">
      <c r="B100" s="72"/>
      <c r="C100" s="45"/>
      <c r="D100" s="85"/>
      <c r="E100" s="38" t="s">
        <v>88</v>
      </c>
      <c r="F100" s="276" t="e">
        <f t="shared" ref="F100" si="2">+F99*F87</f>
        <v>#REF!</v>
      </c>
      <c r="K100" s="215"/>
      <c r="P100" s="215"/>
    </row>
    <row r="101" spans="1:16" x14ac:dyDescent="0.3">
      <c r="G101" s="211"/>
      <c r="I101" s="212"/>
      <c r="J101" s="58"/>
    </row>
    <row r="102" spans="1:16" x14ac:dyDescent="0.3">
      <c r="G102" s="211"/>
      <c r="I102" s="212"/>
      <c r="J102" s="58"/>
    </row>
    <row r="103" spans="1:16" x14ac:dyDescent="0.3">
      <c r="G103" s="214"/>
    </row>
    <row r="104" spans="1:16" x14ac:dyDescent="0.3">
      <c r="G104" s="211"/>
      <c r="J104" s="213"/>
    </row>
    <row r="105" spans="1:16" x14ac:dyDescent="0.3">
      <c r="G105" s="211"/>
      <c r="J105" s="215"/>
      <c r="K105" s="215"/>
    </row>
    <row r="106" spans="1:16" x14ac:dyDescent="0.3">
      <c r="G106" s="211"/>
    </row>
    <row r="107" spans="1:16" x14ac:dyDescent="0.3">
      <c r="G107" s="211"/>
    </row>
    <row r="108" spans="1:16" x14ac:dyDescent="0.3">
      <c r="G108" s="214"/>
    </row>
    <row r="109" spans="1:16" x14ac:dyDescent="0.3">
      <c r="G109" s="211"/>
    </row>
    <row r="110" spans="1:16" x14ac:dyDescent="0.3">
      <c r="G110" s="211"/>
    </row>
    <row r="111" spans="1:16" x14ac:dyDescent="0.3">
      <c r="G111" s="211"/>
    </row>
    <row r="112" spans="1:16" x14ac:dyDescent="0.3">
      <c r="G112" s="211"/>
    </row>
    <row r="113" spans="7:7" x14ac:dyDescent="0.3">
      <c r="G113" s="211"/>
    </row>
    <row r="114" spans="7:7" x14ac:dyDescent="0.3">
      <c r="G114" s="211"/>
    </row>
    <row r="115" spans="7:7" x14ac:dyDescent="0.3">
      <c r="G115" s="211"/>
    </row>
  </sheetData>
  <sheetProtection algorithmName="SHA-512" hashValue="epDHaaYrcIs8pUPHqfEr/WsJFR3NWR5VNERrtAqcngPzUO9ihGOJ88dpbWrWf+abc0m9CSZjYZGCQ+c3laHADg==" saltValue="f+C71RAtwA1jmzQAfffBCw==" spinCount="100000" sheet="1" objects="1" scenarios="1"/>
  <mergeCells count="5">
    <mergeCell ref="D60:D67"/>
    <mergeCell ref="D80:D85"/>
    <mergeCell ref="D86:D91"/>
    <mergeCell ref="I5:K5"/>
    <mergeCell ref="D54:D59"/>
  </mergeCells>
  <pageMargins left="0.7" right="0.7" top="0.75" bottom="0.75" header="0.3" footer="0.3"/>
  <pageSetup scale="41"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42</xdr:row>
                    <xdr:rowOff>0</xdr:rowOff>
                  </from>
                  <to>
                    <xdr:col>5</xdr:col>
                    <xdr:colOff>952500</xdr:colOff>
                    <xdr:row>43</xdr:row>
                    <xdr:rowOff>68580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6</xdr:col>
                    <xdr:colOff>15240</xdr:colOff>
                    <xdr:row>42</xdr:row>
                    <xdr:rowOff>0</xdr:rowOff>
                  </from>
                  <to>
                    <xdr:col>6</xdr:col>
                    <xdr:colOff>967740</xdr:colOff>
                    <xdr:row>43</xdr:row>
                    <xdr:rowOff>76200</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6</xdr:col>
                    <xdr:colOff>1036320</xdr:colOff>
                    <xdr:row>42</xdr:row>
                    <xdr:rowOff>0</xdr:rowOff>
                  </from>
                  <to>
                    <xdr:col>7</xdr:col>
                    <xdr:colOff>914400</xdr:colOff>
                    <xdr:row>43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120"/>
  <sheetViews>
    <sheetView showGridLines="0" topLeftCell="A76" zoomScaleNormal="100" workbookViewId="0">
      <selection activeCell="G90" sqref="G90"/>
    </sheetView>
  </sheetViews>
  <sheetFormatPr defaultRowHeight="14.4" x14ac:dyDescent="0.3"/>
  <cols>
    <col min="1" max="1" width="13.44140625" bestFit="1" customWidth="1"/>
    <col min="2" max="2" width="12.88671875" bestFit="1" customWidth="1"/>
    <col min="3" max="3" width="4" customWidth="1"/>
    <col min="4" max="4" width="2.6640625" customWidth="1"/>
    <col min="5" max="5" width="43.88671875" customWidth="1"/>
    <col min="6" max="6" width="14.5546875" customWidth="1"/>
    <col min="7" max="7" width="15" customWidth="1"/>
    <col min="8" max="8" width="12.109375" customWidth="1"/>
    <col min="9" max="9" width="14.88671875" bestFit="1" customWidth="1"/>
    <col min="10" max="10" width="14.33203125" bestFit="1" customWidth="1"/>
    <col min="11" max="11" width="13.5546875" customWidth="1"/>
    <col min="12" max="12" width="12.5546875" customWidth="1"/>
    <col min="13" max="13" width="13.5546875" customWidth="1"/>
    <col min="14" max="14" width="14.33203125" bestFit="1" customWidth="1"/>
    <col min="15" max="15" width="14.33203125" customWidth="1"/>
    <col min="16" max="16" width="13.109375" customWidth="1"/>
    <col min="17" max="17" width="13.33203125" bestFit="1" customWidth="1"/>
    <col min="18" max="18" width="11.5546875" bestFit="1" customWidth="1"/>
    <col min="19" max="19" width="13.33203125" bestFit="1" customWidth="1"/>
    <col min="20" max="20" width="11.5546875" bestFit="1" customWidth="1"/>
    <col min="21" max="21" width="11.5546875" customWidth="1"/>
    <col min="22" max="22" width="11.5546875" bestFit="1" customWidth="1"/>
    <col min="23" max="24" width="13.33203125" bestFit="1" customWidth="1"/>
    <col min="25" max="25" width="13.88671875" customWidth="1"/>
    <col min="26" max="26" width="15.33203125" customWidth="1"/>
    <col min="27" max="27" width="13.88671875" customWidth="1"/>
  </cols>
  <sheetData>
    <row r="1" spans="1:26" ht="18" x14ac:dyDescent="0.35">
      <c r="E1" s="20" t="s">
        <v>24</v>
      </c>
      <c r="F1" s="20"/>
      <c r="G1" s="3"/>
      <c r="H1" s="3"/>
      <c r="I1" s="3"/>
      <c r="J1" s="3"/>
      <c r="K1" s="4"/>
      <c r="L1" s="1"/>
      <c r="M1" s="1"/>
      <c r="N1" s="1"/>
      <c r="O1" s="1"/>
      <c r="P1" s="1"/>
      <c r="Q1" s="1"/>
      <c r="R1" s="1"/>
      <c r="S1" s="1"/>
      <c r="T1" s="1"/>
      <c r="U1" s="1"/>
      <c r="V1" s="1"/>
      <c r="W1" s="1"/>
      <c r="X1" s="1"/>
    </row>
    <row r="2" spans="1:26" ht="18" x14ac:dyDescent="0.35">
      <c r="E2" s="3"/>
      <c r="F2" s="3"/>
      <c r="G2" s="3"/>
      <c r="H2" s="3"/>
      <c r="I2" s="3"/>
      <c r="J2" s="3"/>
      <c r="K2" s="4"/>
      <c r="L2" s="1"/>
      <c r="M2" s="1"/>
      <c r="N2" s="1"/>
      <c r="O2" s="1"/>
      <c r="P2" s="1"/>
      <c r="Q2" s="1"/>
      <c r="R2" s="1"/>
      <c r="S2" s="1"/>
      <c r="T2" s="1"/>
      <c r="U2" s="1"/>
      <c r="V2" s="1"/>
      <c r="W2" s="1"/>
      <c r="X2" s="1"/>
    </row>
    <row r="3" spans="1:26" ht="18" x14ac:dyDescent="0.35">
      <c r="E3" s="10" t="s">
        <v>9</v>
      </c>
      <c r="F3" s="10"/>
      <c r="G3" s="3"/>
      <c r="H3" s="3"/>
      <c r="I3" s="30">
        <f>'Wksh 1 - Market Experience'!E3</f>
        <v>0</v>
      </c>
      <c r="J3" s="30"/>
      <c r="K3" s="31"/>
      <c r="L3" s="31"/>
      <c r="M3" s="31"/>
      <c r="N3" s="1"/>
      <c r="O3" s="1"/>
      <c r="P3" s="10" t="s">
        <v>15</v>
      </c>
      <c r="Q3" s="29">
        <f>'Wksh 1 - Market Experience'!H3</f>
        <v>0</v>
      </c>
      <c r="R3" s="1"/>
      <c r="S3" s="1"/>
      <c r="T3" s="1"/>
      <c r="U3" s="1"/>
      <c r="V3" s="1"/>
      <c r="W3" s="1"/>
      <c r="X3" s="1"/>
    </row>
    <row r="4" spans="1:26" ht="18" x14ac:dyDescent="0.35">
      <c r="E4" s="11" t="s">
        <v>10</v>
      </c>
      <c r="F4" s="11"/>
      <c r="G4" s="3"/>
      <c r="H4" s="3"/>
      <c r="I4" s="220">
        <f>'Wksh 1 - Market Experience'!E4</f>
        <v>0</v>
      </c>
      <c r="J4" s="30"/>
      <c r="K4" s="31"/>
      <c r="L4" s="31"/>
      <c r="M4" s="24"/>
      <c r="N4" s="1"/>
      <c r="O4" s="1"/>
      <c r="P4" s="10" t="s">
        <v>17</v>
      </c>
      <c r="Q4" s="3">
        <f>'Wksh 1 - Market Experience'!H4</f>
        <v>0</v>
      </c>
      <c r="R4" s="1"/>
      <c r="S4" s="1"/>
      <c r="T4" s="1"/>
      <c r="U4" s="1"/>
      <c r="V4" s="1"/>
      <c r="W4" s="1"/>
      <c r="X4" s="1"/>
    </row>
    <row r="5" spans="1:26" ht="18" x14ac:dyDescent="0.35">
      <c r="E5" s="10" t="s">
        <v>25</v>
      </c>
      <c r="F5" s="10"/>
      <c r="G5" s="3"/>
      <c r="H5" s="3"/>
      <c r="I5" s="379">
        <f>'Wksh 1 - Market Experience'!E5</f>
        <v>0</v>
      </c>
      <c r="J5" s="379"/>
      <c r="K5" s="380"/>
      <c r="L5" s="1"/>
      <c r="M5" s="1"/>
      <c r="N5" s="1"/>
      <c r="O5" s="1"/>
      <c r="P5" s="1"/>
      <c r="Q5" s="1"/>
      <c r="R5" s="1"/>
      <c r="S5" s="1"/>
      <c r="T5" s="1"/>
      <c r="U5" s="1"/>
      <c r="V5" s="1"/>
      <c r="W5" s="1"/>
      <c r="X5" s="1"/>
    </row>
    <row r="6" spans="1:26" x14ac:dyDescent="0.3">
      <c r="E6" s="1"/>
      <c r="F6" s="1"/>
      <c r="G6" s="1"/>
      <c r="H6" s="1"/>
      <c r="I6" s="1"/>
      <c r="J6" s="1"/>
      <c r="K6" s="2"/>
      <c r="L6" s="1"/>
      <c r="M6" s="1"/>
      <c r="N6" s="1"/>
      <c r="O6" s="1"/>
      <c r="P6" s="1"/>
      <c r="Q6" s="1"/>
      <c r="R6" s="1"/>
      <c r="S6" s="1"/>
      <c r="T6" s="1"/>
      <c r="U6" s="1"/>
      <c r="V6" s="1"/>
      <c r="W6" s="1"/>
      <c r="X6" s="1"/>
    </row>
    <row r="7" spans="1:26" x14ac:dyDescent="0.3">
      <c r="E7" s="1"/>
      <c r="F7" s="1"/>
      <c r="G7" s="1"/>
      <c r="H7" s="1"/>
      <c r="I7" s="1"/>
      <c r="J7" s="1"/>
      <c r="K7" s="2"/>
      <c r="L7" s="1"/>
      <c r="M7" s="1"/>
      <c r="N7" s="1"/>
      <c r="O7" s="1"/>
      <c r="P7" s="1"/>
      <c r="Q7" s="1"/>
      <c r="R7" s="1"/>
      <c r="S7" s="1"/>
      <c r="T7" s="1"/>
      <c r="U7" s="1"/>
      <c r="V7" s="1"/>
      <c r="W7" s="1"/>
      <c r="X7" s="1"/>
    </row>
    <row r="8" spans="1:26" x14ac:dyDescent="0.3">
      <c r="E8" s="19" t="s">
        <v>26</v>
      </c>
      <c r="F8" s="36"/>
      <c r="G8" s="12"/>
      <c r="H8" s="12"/>
      <c r="I8" s="12"/>
      <c r="J8" s="12"/>
      <c r="K8" s="13"/>
      <c r="L8" s="12"/>
      <c r="M8" s="12"/>
      <c r="N8" s="12"/>
      <c r="O8" s="12"/>
      <c r="P8" s="12"/>
      <c r="Q8" s="12"/>
      <c r="R8" s="12"/>
      <c r="S8" s="12"/>
      <c r="T8" s="12"/>
      <c r="U8" s="12"/>
      <c r="V8" s="12"/>
      <c r="W8" s="12"/>
      <c r="X8" s="12"/>
      <c r="Y8" s="14"/>
    </row>
    <row r="9" spans="1:26" x14ac:dyDescent="0.3">
      <c r="E9" s="15"/>
      <c r="F9" s="16"/>
      <c r="G9" s="16"/>
      <c r="H9" s="16"/>
      <c r="I9" s="16"/>
      <c r="J9" s="16"/>
      <c r="K9" s="17"/>
      <c r="L9" s="16"/>
      <c r="M9" s="16"/>
      <c r="N9" s="16"/>
      <c r="O9" s="16"/>
      <c r="P9" s="16"/>
      <c r="Q9" s="16"/>
      <c r="R9" s="16"/>
      <c r="S9" s="16"/>
      <c r="T9" s="16"/>
      <c r="U9" s="16"/>
      <c r="V9" s="16"/>
      <c r="W9" s="16"/>
      <c r="X9" s="16"/>
      <c r="Y9" s="18"/>
    </row>
    <row r="10" spans="1:26" x14ac:dyDescent="0.3">
      <c r="E10" s="5"/>
      <c r="F10" s="5"/>
      <c r="G10" s="5"/>
      <c r="H10" s="5"/>
      <c r="I10" s="5"/>
      <c r="J10" s="5"/>
      <c r="K10" s="8"/>
      <c r="L10" s="5"/>
      <c r="M10" s="5"/>
      <c r="N10" s="5"/>
      <c r="O10" s="5"/>
      <c r="P10" s="5"/>
      <c r="Q10" s="5"/>
      <c r="R10" s="5"/>
      <c r="S10" s="5"/>
      <c r="T10" s="5"/>
      <c r="U10" s="5"/>
      <c r="V10" s="5"/>
      <c r="W10" s="5"/>
      <c r="X10" s="5"/>
      <c r="Y10" s="5"/>
      <c r="Z10" s="7"/>
    </row>
    <row r="11" spans="1:26" x14ac:dyDescent="0.3">
      <c r="E11" s="27" t="s">
        <v>40</v>
      </c>
      <c r="F11" s="27"/>
      <c r="G11" s="25"/>
      <c r="H11" s="25"/>
      <c r="I11" s="25"/>
      <c r="J11" s="25"/>
      <c r="K11" s="26"/>
      <c r="L11" s="25"/>
      <c r="M11" s="25"/>
      <c r="N11" s="25"/>
      <c r="O11" s="25"/>
      <c r="P11" s="25"/>
      <c r="Q11" s="25"/>
      <c r="R11" s="25"/>
      <c r="S11" s="25"/>
      <c r="T11" s="25"/>
      <c r="U11" s="25"/>
      <c r="V11" s="25"/>
      <c r="W11" s="25"/>
      <c r="X11" s="21"/>
    </row>
    <row r="12" spans="1:26" ht="15" x14ac:dyDescent="0.3">
      <c r="A12" s="281"/>
      <c r="B12" s="294"/>
      <c r="C12" s="294"/>
      <c r="D12" s="294"/>
      <c r="E12" s="295" t="s">
        <v>2</v>
      </c>
      <c r="F12" s="296"/>
      <c r="G12" s="343"/>
      <c r="J12" s="281" t="s">
        <v>162</v>
      </c>
      <c r="K12" s="249" t="s">
        <v>163</v>
      </c>
      <c r="L12" s="249" t="s">
        <v>163</v>
      </c>
      <c r="M12" s="249" t="s">
        <v>160</v>
      </c>
      <c r="N12" s="217" t="s">
        <v>108</v>
      </c>
      <c r="O12" s="281"/>
    </row>
    <row r="13" spans="1:26" ht="15" x14ac:dyDescent="0.3">
      <c r="A13" s="281"/>
      <c r="B13" s="294"/>
      <c r="C13" s="294"/>
      <c r="D13" s="294"/>
      <c r="E13" s="295" t="s">
        <v>27</v>
      </c>
      <c r="F13" s="300"/>
      <c r="G13" s="344"/>
      <c r="J13" s="281" t="s">
        <v>163</v>
      </c>
      <c r="K13" s="249" t="s">
        <v>164</v>
      </c>
      <c r="L13" s="249" t="s">
        <v>164</v>
      </c>
      <c r="M13" s="249" t="s">
        <v>161</v>
      </c>
      <c r="N13" s="217" t="s">
        <v>109</v>
      </c>
      <c r="O13" s="281"/>
    </row>
    <row r="14" spans="1:26" ht="15" x14ac:dyDescent="0.3">
      <c r="A14" s="281"/>
      <c r="B14" s="294"/>
      <c r="C14" s="294"/>
      <c r="D14" s="294"/>
      <c r="E14" s="295" t="s">
        <v>11</v>
      </c>
      <c r="F14" s="296"/>
      <c r="G14" s="44"/>
      <c r="J14" s="281" t="s">
        <v>164</v>
      </c>
      <c r="K14" s="249" t="s">
        <v>165</v>
      </c>
      <c r="L14" s="249" t="s">
        <v>32</v>
      </c>
      <c r="M14" s="249" t="s">
        <v>163</v>
      </c>
      <c r="N14" s="217" t="s">
        <v>110</v>
      </c>
      <c r="O14" s="281"/>
    </row>
    <row r="15" spans="1:26" ht="15" x14ac:dyDescent="0.3">
      <c r="A15" s="281"/>
      <c r="B15" s="294"/>
      <c r="C15" s="294"/>
      <c r="D15" s="294"/>
      <c r="E15" s="295" t="s">
        <v>107</v>
      </c>
      <c r="F15" s="297"/>
      <c r="G15" s="337"/>
      <c r="J15" s="281" t="s">
        <v>32</v>
      </c>
      <c r="K15" s="249" t="s">
        <v>32</v>
      </c>
      <c r="M15" s="249" t="s">
        <v>164</v>
      </c>
      <c r="N15" s="217" t="s">
        <v>111</v>
      </c>
      <c r="O15" s="281"/>
    </row>
    <row r="16" spans="1:26" ht="15" x14ac:dyDescent="0.3">
      <c r="A16" s="281"/>
      <c r="B16" s="294"/>
      <c r="C16" s="294"/>
      <c r="D16" s="294"/>
      <c r="E16" s="295" t="s">
        <v>106</v>
      </c>
      <c r="F16" s="297"/>
      <c r="G16" s="337"/>
      <c r="M16" s="249" t="s">
        <v>32</v>
      </c>
      <c r="N16" s="217" t="s">
        <v>112</v>
      </c>
      <c r="O16" s="281"/>
    </row>
    <row r="17" spans="1:15" ht="15" x14ac:dyDescent="0.3">
      <c r="A17" s="281"/>
      <c r="B17" s="294"/>
      <c r="C17" s="294"/>
      <c r="D17" s="294"/>
      <c r="E17" s="295" t="s">
        <v>13</v>
      </c>
      <c r="F17" s="297"/>
      <c r="G17" s="292"/>
      <c r="N17" s="217" t="s">
        <v>113</v>
      </c>
      <c r="O17" s="281"/>
    </row>
    <row r="18" spans="1:15" ht="15" x14ac:dyDescent="0.3">
      <c r="A18" s="281"/>
      <c r="B18" s="294"/>
      <c r="C18" s="294"/>
      <c r="D18" s="294"/>
      <c r="E18" s="298" t="s">
        <v>18</v>
      </c>
      <c r="F18" s="299"/>
      <c r="G18" s="292"/>
      <c r="N18" s="217" t="s">
        <v>114</v>
      </c>
      <c r="O18" s="281"/>
    </row>
    <row r="19" spans="1:15" ht="15" x14ac:dyDescent="0.3">
      <c r="A19" s="281"/>
      <c r="B19" s="294"/>
      <c r="C19" s="294"/>
      <c r="D19" s="294"/>
      <c r="E19" s="295" t="s">
        <v>12</v>
      </c>
      <c r="F19" s="295"/>
      <c r="G19" s="367"/>
      <c r="N19" s="217" t="s">
        <v>115</v>
      </c>
      <c r="O19" s="281"/>
    </row>
    <row r="20" spans="1:15" ht="15" x14ac:dyDescent="0.3">
      <c r="A20" s="281"/>
      <c r="B20" s="294"/>
      <c r="C20" s="294"/>
      <c r="D20" s="294"/>
      <c r="E20" s="295" t="s">
        <v>28</v>
      </c>
      <c r="F20" s="300"/>
      <c r="G20" s="293"/>
      <c r="N20" s="218" t="s">
        <v>116</v>
      </c>
      <c r="O20" s="281"/>
    </row>
    <row r="21" spans="1:15" ht="15" x14ac:dyDescent="0.3">
      <c r="A21" s="281"/>
      <c r="B21" s="294"/>
      <c r="C21" s="294"/>
      <c r="D21" s="294"/>
      <c r="E21" s="282" t="s">
        <v>177</v>
      </c>
      <c r="F21" s="300"/>
      <c r="G21" s="366"/>
      <c r="N21" s="217" t="s">
        <v>117</v>
      </c>
      <c r="O21" s="281"/>
    </row>
    <row r="22" spans="1:15" ht="15" x14ac:dyDescent="0.3">
      <c r="A22" s="281"/>
      <c r="B22" s="294"/>
      <c r="C22" s="294"/>
      <c r="D22" s="294"/>
      <c r="E22" s="282" t="s">
        <v>178</v>
      </c>
      <c r="F22" s="300"/>
      <c r="G22" s="366"/>
      <c r="N22" s="217" t="s">
        <v>118</v>
      </c>
      <c r="O22" s="281"/>
    </row>
    <row r="23" spans="1:15" ht="15" x14ac:dyDescent="0.3">
      <c r="A23" s="281"/>
      <c r="B23" s="294"/>
      <c r="C23" s="294"/>
      <c r="D23" s="294"/>
      <c r="E23" s="282" t="s">
        <v>176</v>
      </c>
      <c r="F23" s="300"/>
      <c r="G23" s="366"/>
      <c r="N23" s="217" t="s">
        <v>119</v>
      </c>
      <c r="O23" s="281"/>
    </row>
    <row r="24" spans="1:15" ht="15" x14ac:dyDescent="0.3">
      <c r="A24" s="281"/>
      <c r="B24" s="294"/>
      <c r="C24" s="294"/>
      <c r="D24" s="294"/>
      <c r="E24" s="295" t="s">
        <v>92</v>
      </c>
      <c r="F24" s="300"/>
      <c r="G24" s="334"/>
      <c r="N24" s="217" t="s">
        <v>120</v>
      </c>
      <c r="O24" s="281"/>
    </row>
    <row r="25" spans="1:15" ht="15" x14ac:dyDescent="0.3">
      <c r="A25" s="281"/>
      <c r="B25" s="294"/>
      <c r="C25" s="294"/>
      <c r="D25" s="294"/>
      <c r="E25" s="301" t="s">
        <v>81</v>
      </c>
      <c r="F25" s="302"/>
      <c r="G25" s="341"/>
      <c r="N25" s="217" t="s">
        <v>121</v>
      </c>
      <c r="O25" s="281"/>
    </row>
    <row r="26" spans="1:15" ht="15" x14ac:dyDescent="0.3">
      <c r="A26" s="281"/>
      <c r="B26" s="294"/>
      <c r="C26" s="294"/>
      <c r="D26" s="294"/>
      <c r="E26" s="303" t="s">
        <v>82</v>
      </c>
      <c r="F26" s="304"/>
      <c r="G26" s="341"/>
      <c r="J26" s="253"/>
      <c r="N26" s="217" t="s">
        <v>122</v>
      </c>
      <c r="O26" s="281"/>
    </row>
    <row r="27" spans="1:15" ht="15" x14ac:dyDescent="0.3">
      <c r="A27" s="281"/>
      <c r="B27" s="294"/>
      <c r="C27" s="294"/>
      <c r="D27" s="294"/>
      <c r="E27" s="303" t="s">
        <v>83</v>
      </c>
      <c r="F27" s="304"/>
      <c r="G27" s="342" t="e">
        <f>+G80/G54-1</f>
        <v>#DIV/0!</v>
      </c>
      <c r="L27" s="253"/>
      <c r="M27" s="253"/>
      <c r="N27" s="217" t="s">
        <v>123</v>
      </c>
      <c r="O27" s="281"/>
    </row>
    <row r="28" spans="1:15" ht="15" customHeight="1" x14ac:dyDescent="0.3">
      <c r="A28" s="281"/>
      <c r="B28" s="294"/>
      <c r="C28" s="294"/>
      <c r="D28" s="294"/>
      <c r="E28" s="288" t="s">
        <v>179</v>
      </c>
      <c r="F28" s="288"/>
      <c r="G28" s="365"/>
      <c r="I28" s="253"/>
      <c r="N28" s="217" t="s">
        <v>124</v>
      </c>
      <c r="O28" s="281"/>
    </row>
    <row r="29" spans="1:15" s="253" customFormat="1" ht="15" x14ac:dyDescent="0.3">
      <c r="A29" s="281"/>
      <c r="B29" s="294"/>
      <c r="C29" s="294"/>
      <c r="D29" s="294"/>
      <c r="E29" s="332"/>
      <c r="F29" s="294"/>
      <c r="G29" s="335"/>
      <c r="I29"/>
      <c r="J29"/>
      <c r="L29"/>
      <c r="M29"/>
      <c r="N29" s="217" t="s">
        <v>125</v>
      </c>
      <c r="O29" s="281"/>
    </row>
    <row r="30" spans="1:15" ht="15" x14ac:dyDescent="0.3">
      <c r="A30" s="281"/>
      <c r="B30" s="294"/>
      <c r="C30" s="294"/>
      <c r="D30" s="294"/>
      <c r="E30" s="305" t="s">
        <v>42</v>
      </c>
      <c r="F30" s="305"/>
      <c r="G30" s="281"/>
      <c r="N30" s="217" t="s">
        <v>126</v>
      </c>
      <c r="O30" s="281"/>
    </row>
    <row r="31" spans="1:15" ht="15" x14ac:dyDescent="0.3">
      <c r="A31" s="281"/>
      <c r="B31" s="294"/>
      <c r="C31" s="294"/>
      <c r="D31" s="294"/>
      <c r="E31" s="305"/>
      <c r="F31" s="305"/>
      <c r="G31" s="281"/>
      <c r="N31" s="217" t="s">
        <v>127</v>
      </c>
      <c r="O31" s="281"/>
    </row>
    <row r="32" spans="1:15" ht="15" x14ac:dyDescent="0.3">
      <c r="A32" s="281"/>
      <c r="B32" s="294"/>
      <c r="C32" s="294"/>
      <c r="D32" s="294"/>
      <c r="E32" s="288" t="s">
        <v>12</v>
      </c>
      <c r="F32" s="306" t="s">
        <v>3</v>
      </c>
      <c r="G32" s="289">
        <f>G19</f>
        <v>0</v>
      </c>
      <c r="N32" s="217" t="s">
        <v>128</v>
      </c>
      <c r="O32" s="281"/>
    </row>
    <row r="33" spans="1:15" ht="15" x14ac:dyDescent="0.3">
      <c r="A33" s="281"/>
      <c r="B33" s="307"/>
      <c r="C33" s="294"/>
      <c r="D33" s="294"/>
      <c r="E33" s="308" t="s">
        <v>29</v>
      </c>
      <c r="F33" s="273" t="e">
        <f t="shared" ref="F33:F43" si="0">SUMPRODUCT(G33:X33,$G$55:$X$55)/$F$55</f>
        <v>#DIV/0!</v>
      </c>
      <c r="G33" s="272"/>
      <c r="N33" s="217" t="s">
        <v>129</v>
      </c>
      <c r="O33" s="281"/>
    </row>
    <row r="34" spans="1:15" ht="15" x14ac:dyDescent="0.3">
      <c r="A34" s="281"/>
      <c r="B34" s="307"/>
      <c r="C34" s="294"/>
      <c r="D34" s="294"/>
      <c r="E34" s="308" t="s">
        <v>30</v>
      </c>
      <c r="F34" s="273" t="e">
        <f t="shared" si="0"/>
        <v>#DIV/0!</v>
      </c>
      <c r="G34" s="272"/>
      <c r="N34" s="217" t="s">
        <v>130</v>
      </c>
      <c r="O34" s="281"/>
    </row>
    <row r="35" spans="1:15" ht="15" x14ac:dyDescent="0.3">
      <c r="A35" s="281"/>
      <c r="B35" s="307"/>
      <c r="C35" s="294"/>
      <c r="D35" s="294"/>
      <c r="E35" s="297" t="s">
        <v>0</v>
      </c>
      <c r="F35" s="273" t="e">
        <f t="shared" si="0"/>
        <v>#DIV/0!</v>
      </c>
      <c r="G35" s="272"/>
      <c r="N35" s="217" t="s">
        <v>131</v>
      </c>
      <c r="O35" s="281"/>
    </row>
    <row r="36" spans="1:15" ht="15" x14ac:dyDescent="0.3">
      <c r="A36" s="281"/>
      <c r="B36" s="307"/>
      <c r="C36" s="294"/>
      <c r="D36" s="294"/>
      <c r="E36" s="309" t="s">
        <v>31</v>
      </c>
      <c r="F36" s="273" t="e">
        <f t="shared" si="0"/>
        <v>#DIV/0!</v>
      </c>
      <c r="G36" s="272"/>
      <c r="N36" s="217" t="s">
        <v>132</v>
      </c>
      <c r="O36" s="281"/>
    </row>
    <row r="37" spans="1:15" ht="15" x14ac:dyDescent="0.3">
      <c r="A37" s="281"/>
      <c r="B37" s="307"/>
      <c r="C37" s="294"/>
      <c r="D37" s="294"/>
      <c r="E37" s="297" t="s">
        <v>32</v>
      </c>
      <c r="F37" s="273" t="e">
        <f t="shared" si="0"/>
        <v>#DIV/0!</v>
      </c>
      <c r="G37" s="272"/>
      <c r="N37" s="217" t="s">
        <v>133</v>
      </c>
      <c r="O37" s="281"/>
    </row>
    <row r="38" spans="1:15" ht="15" x14ac:dyDescent="0.3">
      <c r="A38" s="281"/>
      <c r="B38" s="307"/>
      <c r="C38" s="294"/>
      <c r="D38" s="294"/>
      <c r="E38" s="309" t="s">
        <v>1</v>
      </c>
      <c r="F38" s="273" t="e">
        <f t="shared" si="0"/>
        <v>#DIV/0!</v>
      </c>
      <c r="G38" s="272"/>
      <c r="N38" s="217" t="s">
        <v>134</v>
      </c>
      <c r="O38" s="281"/>
    </row>
    <row r="39" spans="1:15" ht="15" x14ac:dyDescent="0.3">
      <c r="A39" s="281"/>
      <c r="B39" s="307"/>
      <c r="C39" s="294"/>
      <c r="D39" s="294"/>
      <c r="E39" s="309" t="s">
        <v>33</v>
      </c>
      <c r="F39" s="273" t="e">
        <f t="shared" si="0"/>
        <v>#DIV/0!</v>
      </c>
      <c r="G39" s="272"/>
      <c r="N39" s="217" t="s">
        <v>135</v>
      </c>
      <c r="O39" s="281"/>
    </row>
    <row r="40" spans="1:15" ht="15" x14ac:dyDescent="0.3">
      <c r="A40" s="281"/>
      <c r="B40" s="307"/>
      <c r="C40" s="294"/>
      <c r="D40" s="294"/>
      <c r="E40" s="309" t="s">
        <v>104</v>
      </c>
      <c r="F40" s="273" t="e">
        <f t="shared" si="0"/>
        <v>#DIV/0!</v>
      </c>
      <c r="G40" s="272"/>
      <c r="N40" s="217" t="s">
        <v>136</v>
      </c>
      <c r="O40" s="281"/>
    </row>
    <row r="41" spans="1:15" ht="15" x14ac:dyDescent="0.3">
      <c r="A41" s="281"/>
      <c r="B41" s="307"/>
      <c r="C41" s="294"/>
      <c r="D41" s="294"/>
      <c r="E41" s="309" t="s">
        <v>34</v>
      </c>
      <c r="F41" s="273" t="e">
        <f t="shared" si="0"/>
        <v>#DIV/0!</v>
      </c>
      <c r="G41" s="272"/>
      <c r="N41" s="217" t="s">
        <v>137</v>
      </c>
      <c r="O41" s="281"/>
    </row>
    <row r="42" spans="1:15" ht="15" x14ac:dyDescent="0.3">
      <c r="A42" s="281"/>
      <c r="B42" s="294"/>
      <c r="C42" s="294"/>
      <c r="D42" s="294"/>
      <c r="E42" s="295" t="s">
        <v>43</v>
      </c>
      <c r="F42" s="273" t="e">
        <f t="shared" si="0"/>
        <v>#DIV/0!</v>
      </c>
      <c r="G42" s="273">
        <f>SUM(G33:G41)</f>
        <v>0</v>
      </c>
      <c r="N42" s="217" t="s">
        <v>138</v>
      </c>
      <c r="O42" s="281"/>
    </row>
    <row r="43" spans="1:15" ht="15" x14ac:dyDescent="0.3">
      <c r="A43" s="281"/>
      <c r="B43" s="294"/>
      <c r="C43" s="294"/>
      <c r="D43" s="294"/>
      <c r="E43" s="310" t="s">
        <v>100</v>
      </c>
      <c r="F43" s="273" t="e">
        <f t="shared" si="0"/>
        <v>#DIV/0!</v>
      </c>
      <c r="G43" s="272"/>
      <c r="N43" s="217" t="s">
        <v>139</v>
      </c>
      <c r="O43" s="281"/>
    </row>
    <row r="44" spans="1:15" ht="15" x14ac:dyDescent="0.3">
      <c r="A44" s="281"/>
      <c r="B44" s="294"/>
      <c r="C44" s="294"/>
      <c r="D44" s="294"/>
      <c r="E44" s="311"/>
      <c r="F44" s="63"/>
      <c r="G44" s="6"/>
      <c r="I44" s="9"/>
      <c r="N44" s="217" t="s">
        <v>140</v>
      </c>
      <c r="O44" s="281"/>
    </row>
    <row r="45" spans="1:15" ht="15" x14ac:dyDescent="0.3">
      <c r="A45" s="281"/>
      <c r="B45" s="294"/>
      <c r="C45" s="294"/>
      <c r="D45" s="294"/>
      <c r="E45" s="294"/>
      <c r="F45" s="294"/>
      <c r="G45" s="281"/>
      <c r="I45" s="9"/>
      <c r="J45" s="9"/>
      <c r="N45" s="217" t="s">
        <v>141</v>
      </c>
      <c r="O45" s="281"/>
    </row>
    <row r="46" spans="1:15" ht="15" x14ac:dyDescent="0.3">
      <c r="A46" s="281"/>
      <c r="B46" s="294"/>
      <c r="C46" s="294"/>
      <c r="D46" s="294"/>
      <c r="E46" s="312" t="s">
        <v>36</v>
      </c>
      <c r="F46" s="364" t="e">
        <f>SUMPRODUCT(G46:X46,G47:X47)/SUM(G47:X47)</f>
        <v>#DIV/0!</v>
      </c>
      <c r="G46" s="347"/>
      <c r="N46" s="217" t="s">
        <v>142</v>
      </c>
      <c r="O46" s="281"/>
    </row>
    <row r="47" spans="1:15" ht="15" x14ac:dyDescent="0.3">
      <c r="A47" s="281"/>
      <c r="B47" s="294"/>
      <c r="C47" s="294"/>
      <c r="D47" s="294"/>
      <c r="E47" s="312" t="s">
        <v>6</v>
      </c>
      <c r="F47" s="362">
        <f>SUM(G47:X47)</f>
        <v>0</v>
      </c>
      <c r="G47" s="363"/>
      <c r="I47" s="9"/>
      <c r="J47" s="28"/>
      <c r="N47" s="217" t="s">
        <v>143</v>
      </c>
      <c r="O47" s="281"/>
    </row>
    <row r="48" spans="1:15" ht="15" x14ac:dyDescent="0.3">
      <c r="A48" s="281"/>
      <c r="B48" s="294"/>
      <c r="C48" s="294"/>
      <c r="D48" s="294"/>
      <c r="E48" s="294"/>
      <c r="F48" s="294"/>
      <c r="G48" s="281"/>
      <c r="N48" s="217" t="s">
        <v>144</v>
      </c>
      <c r="O48" s="281"/>
    </row>
    <row r="49" spans="1:15" ht="15" x14ac:dyDescent="0.3">
      <c r="A49" s="281"/>
      <c r="B49" s="294"/>
      <c r="C49" s="294"/>
      <c r="D49" s="294"/>
      <c r="E49" s="294"/>
      <c r="F49" s="294"/>
      <c r="G49" s="286"/>
      <c r="N49" s="217" t="s">
        <v>145</v>
      </c>
      <c r="O49" s="281"/>
    </row>
    <row r="50" spans="1:15" ht="15" x14ac:dyDescent="0.3">
      <c r="A50" s="281"/>
      <c r="B50" s="294"/>
      <c r="C50" s="294"/>
      <c r="D50" s="294"/>
      <c r="E50" s="294"/>
      <c r="F50" s="294"/>
      <c r="G50" s="35"/>
      <c r="N50" s="217" t="s">
        <v>146</v>
      </c>
      <c r="O50" s="281"/>
    </row>
    <row r="51" spans="1:15" ht="15" x14ac:dyDescent="0.3">
      <c r="A51" s="281"/>
      <c r="B51" s="294"/>
      <c r="C51" s="294"/>
      <c r="D51" s="313" t="s">
        <v>71</v>
      </c>
      <c r="E51" s="294"/>
      <c r="F51" s="294"/>
      <c r="G51" s="287"/>
      <c r="N51" s="217" t="s">
        <v>147</v>
      </c>
      <c r="O51" s="281"/>
    </row>
    <row r="52" spans="1:15" ht="15" x14ac:dyDescent="0.3">
      <c r="A52" s="281"/>
      <c r="B52" s="294"/>
      <c r="C52" s="294"/>
      <c r="D52" s="294"/>
      <c r="E52" s="313"/>
      <c r="F52" s="313"/>
      <c r="G52" s="281"/>
      <c r="N52" s="217" t="s">
        <v>148</v>
      </c>
      <c r="O52" s="281"/>
    </row>
    <row r="53" spans="1:15" ht="15" x14ac:dyDescent="0.3">
      <c r="A53" s="285" t="s">
        <v>93</v>
      </c>
      <c r="B53" s="306" t="s">
        <v>89</v>
      </c>
      <c r="C53" s="294"/>
      <c r="D53" s="288"/>
      <c r="E53" s="288" t="s">
        <v>12</v>
      </c>
      <c r="F53" s="288" t="str">
        <f>F32</f>
        <v>Total</v>
      </c>
      <c r="G53" s="289">
        <f>G32</f>
        <v>0</v>
      </c>
      <c r="H53" s="5"/>
      <c r="N53" s="217" t="s">
        <v>149</v>
      </c>
      <c r="O53" s="281"/>
    </row>
    <row r="54" spans="1:15" ht="15.75" customHeight="1" x14ac:dyDescent="0.3">
      <c r="A54" s="284" t="e">
        <f>IF(B54=F54,"'OK","WARNING")</f>
        <v>#DIV/0!</v>
      </c>
      <c r="B54" s="314" t="e">
        <f>+'Wksh 1 - Market Experience'!G14</f>
        <v>#DIV/0!</v>
      </c>
      <c r="C54" s="294"/>
      <c r="D54" s="375" t="s">
        <v>44</v>
      </c>
      <c r="E54" s="315" t="s">
        <v>189</v>
      </c>
      <c r="F54" s="360" t="e">
        <f>SUMPRODUCT(G54:X54,G55:X55)/SUM(G55:X55)</f>
        <v>#DIV/0!</v>
      </c>
      <c r="G54" s="361"/>
      <c r="H54" s="22"/>
      <c r="N54" s="217" t="s">
        <v>150</v>
      </c>
      <c r="O54" s="281"/>
    </row>
    <row r="55" spans="1:15" ht="15" x14ac:dyDescent="0.3">
      <c r="A55" s="284" t="str">
        <f>IF(B55=F55,"'OK","WARNING")</f>
        <v>'OK</v>
      </c>
      <c r="B55" s="68">
        <f>+'Wksh 1 - Market Experience'!F18</f>
        <v>0</v>
      </c>
      <c r="C55" s="294"/>
      <c r="D55" s="376"/>
      <c r="E55" s="316" t="s">
        <v>35</v>
      </c>
      <c r="F55" s="358">
        <f>SUM(G55:X55)</f>
        <v>0</v>
      </c>
      <c r="G55" s="359"/>
      <c r="H55" s="22"/>
      <c r="N55" s="217" t="s">
        <v>151</v>
      </c>
      <c r="O55" s="281"/>
    </row>
    <row r="56" spans="1:15" ht="15" x14ac:dyDescent="0.3">
      <c r="A56" s="284" t="str">
        <f>IF(B56=F56,"'OK","WARNING")</f>
        <v>'OK</v>
      </c>
      <c r="B56" s="317">
        <f>+'Wksh 1 - Market Experience'!F14</f>
        <v>0</v>
      </c>
      <c r="C56" s="294"/>
      <c r="D56" s="376"/>
      <c r="E56" s="71" t="s">
        <v>46</v>
      </c>
      <c r="F56" s="351">
        <f>SUM(G56:X56)</f>
        <v>0</v>
      </c>
      <c r="G56" s="349">
        <f>G55*G54</f>
        <v>0</v>
      </c>
      <c r="H56" s="22"/>
      <c r="N56" s="217" t="s">
        <v>152</v>
      </c>
      <c r="O56" s="281"/>
    </row>
    <row r="57" spans="1:15" ht="30" customHeight="1" x14ac:dyDescent="0.3">
      <c r="A57" s="281"/>
      <c r="B57" s="318"/>
      <c r="C57" s="294"/>
      <c r="D57" s="376"/>
      <c r="E57" s="319" t="s">
        <v>190</v>
      </c>
      <c r="F57" s="355" t="e">
        <f>SUMPRODUCT($G$56:$X$56,G57:X57)/$F$56</f>
        <v>#DIV/0!</v>
      </c>
      <c r="G57" s="274"/>
      <c r="H57" s="22"/>
      <c r="N57" s="217" t="s">
        <v>153</v>
      </c>
      <c r="O57" s="281"/>
    </row>
    <row r="58" spans="1:15" ht="30" customHeight="1" x14ac:dyDescent="0.3">
      <c r="A58" s="281"/>
      <c r="B58" s="318"/>
      <c r="C58" s="294"/>
      <c r="D58" s="376"/>
      <c r="E58" s="319" t="s">
        <v>66</v>
      </c>
      <c r="F58" s="355" t="e">
        <f>SUMPRODUCT($G$56:$X$56,G58:X58)/$F$56</f>
        <v>#DIV/0!</v>
      </c>
      <c r="G58" s="274"/>
      <c r="H58" s="22"/>
      <c r="N58" s="217" t="s">
        <v>154</v>
      </c>
      <c r="O58" s="281"/>
    </row>
    <row r="59" spans="1:15" ht="17.25" customHeight="1" x14ac:dyDescent="0.3">
      <c r="A59" s="281"/>
      <c r="B59" s="318"/>
      <c r="C59" s="294"/>
      <c r="D59" s="376"/>
      <c r="E59" s="319" t="s">
        <v>67</v>
      </c>
      <c r="F59" s="355" t="e">
        <f>1-F57-F58</f>
        <v>#DIV/0!</v>
      </c>
      <c r="G59" s="275">
        <f>1-G58-G57</f>
        <v>1</v>
      </c>
      <c r="H59" s="22"/>
      <c r="N59" s="217" t="s">
        <v>155</v>
      </c>
      <c r="O59" s="281"/>
    </row>
    <row r="60" spans="1:15" ht="15" customHeight="1" x14ac:dyDescent="0.3">
      <c r="A60" s="284" t="str">
        <f>IF(B60=F60,"'OK","WARNING")</f>
        <v>'OK</v>
      </c>
      <c r="B60" s="317">
        <f>+'Wksh 1 - Market Experience'!F16</f>
        <v>0</v>
      </c>
      <c r="C60" s="294"/>
      <c r="D60" s="375" t="s">
        <v>45</v>
      </c>
      <c r="E60" s="74" t="s">
        <v>68</v>
      </c>
      <c r="F60" s="351">
        <f>SUM(G60:X60)</f>
        <v>0</v>
      </c>
      <c r="G60" s="350"/>
      <c r="H60" s="22"/>
      <c r="N60" s="217" t="s">
        <v>156</v>
      </c>
      <c r="O60" s="281"/>
    </row>
    <row r="61" spans="1:15" ht="29.25" customHeight="1" x14ac:dyDescent="0.3">
      <c r="A61" s="281"/>
      <c r="B61" s="318"/>
      <c r="C61" s="294"/>
      <c r="D61" s="376"/>
      <c r="E61" s="319" t="s">
        <v>191</v>
      </c>
      <c r="F61" s="355" t="e">
        <f>SUMPRODUCT($G$60:$X$60,G61:X61)/$F$60</f>
        <v>#DIV/0!</v>
      </c>
      <c r="G61" s="274"/>
      <c r="H61" s="22"/>
      <c r="N61" s="217" t="s">
        <v>16</v>
      </c>
      <c r="O61" s="281"/>
    </row>
    <row r="62" spans="1:15" ht="29.25" customHeight="1" x14ac:dyDescent="0.3">
      <c r="A62" s="281"/>
      <c r="B62" s="318"/>
      <c r="C62" s="294"/>
      <c r="D62" s="376"/>
      <c r="E62" s="319" t="s">
        <v>69</v>
      </c>
      <c r="F62" s="355" t="e">
        <f>SUMPRODUCT($G$60:$X$60,G62:X62)/$F$60</f>
        <v>#DIV/0!</v>
      </c>
      <c r="G62" s="274"/>
      <c r="H62" s="22"/>
      <c r="N62" s="217" t="s">
        <v>157</v>
      </c>
      <c r="O62" s="281"/>
    </row>
    <row r="63" spans="1:15" ht="17.25" customHeight="1" x14ac:dyDescent="0.3">
      <c r="A63" s="281"/>
      <c r="B63" s="318"/>
      <c r="C63" s="294"/>
      <c r="D63" s="376"/>
      <c r="E63" s="319" t="s">
        <v>70</v>
      </c>
      <c r="F63" s="355" t="e">
        <f>1-F61-F62</f>
        <v>#DIV/0!</v>
      </c>
      <c r="G63" s="275">
        <f>1-G62-G61</f>
        <v>1</v>
      </c>
      <c r="H63" s="22"/>
      <c r="N63" s="368" t="s">
        <v>183</v>
      </c>
      <c r="O63" s="281"/>
    </row>
    <row r="64" spans="1:15" ht="28.8" x14ac:dyDescent="0.3">
      <c r="A64" s="281"/>
      <c r="B64" s="318"/>
      <c r="C64" s="294"/>
      <c r="D64" s="376"/>
      <c r="E64" s="320" t="s">
        <v>101</v>
      </c>
      <c r="F64" s="351">
        <f>SUM(G64:X64)</f>
        <v>0</v>
      </c>
      <c r="G64" s="352"/>
      <c r="H64" s="22"/>
      <c r="N64" s="368" t="s">
        <v>184</v>
      </c>
      <c r="O64" s="281"/>
    </row>
    <row r="65" spans="1:15" ht="29.25" customHeight="1" x14ac:dyDescent="0.3">
      <c r="A65" s="281"/>
      <c r="B65" s="318"/>
      <c r="C65" s="294"/>
      <c r="D65" s="376"/>
      <c r="E65" s="321" t="s">
        <v>85</v>
      </c>
      <c r="F65" s="353">
        <f>SUM(G65:X65)</f>
        <v>0</v>
      </c>
      <c r="G65" s="354"/>
      <c r="H65" s="22"/>
      <c r="N65" s="368" t="s">
        <v>185</v>
      </c>
      <c r="O65" s="281"/>
    </row>
    <row r="66" spans="1:15" ht="27.75" customHeight="1" x14ac:dyDescent="0.3">
      <c r="A66" s="281"/>
      <c r="B66" s="318"/>
      <c r="C66" s="294"/>
      <c r="D66" s="376"/>
      <c r="E66" s="321" t="s">
        <v>86</v>
      </c>
      <c r="F66" s="355" t="e">
        <f>+F65/F64</f>
        <v>#DIV/0!</v>
      </c>
      <c r="G66" s="345" t="e">
        <f>+G65/G64</f>
        <v>#DIV/0!</v>
      </c>
      <c r="H66" s="22"/>
      <c r="N66" s="368" t="s">
        <v>186</v>
      </c>
      <c r="O66" s="281"/>
    </row>
    <row r="67" spans="1:15" ht="15" customHeight="1" x14ac:dyDescent="0.3">
      <c r="A67" s="284" t="str">
        <f>IF(B67=F67,"'OK","WARNING")</f>
        <v>'OK</v>
      </c>
      <c r="B67" s="317">
        <f>+'Wksh 1 - Market Experience'!F15</f>
        <v>0</v>
      </c>
      <c r="C67" s="294"/>
      <c r="D67" s="376"/>
      <c r="E67" s="74" t="s">
        <v>84</v>
      </c>
      <c r="F67" s="348">
        <f>SUM(G67:X67)</f>
        <v>0</v>
      </c>
      <c r="G67" s="349">
        <f>+G60-G64</f>
        <v>0</v>
      </c>
      <c r="H67" s="22"/>
      <c r="N67" s="368" t="s">
        <v>187</v>
      </c>
      <c r="O67" s="281"/>
    </row>
    <row r="68" spans="1:15" ht="15" customHeight="1" x14ac:dyDescent="0.3">
      <c r="A68" s="281"/>
      <c r="B68" s="322"/>
      <c r="C68" s="294"/>
      <c r="D68" s="323"/>
      <c r="E68" s="74"/>
      <c r="F68" s="291"/>
      <c r="G68" s="40"/>
      <c r="H68" s="22"/>
    </row>
    <row r="69" spans="1:15" ht="15" customHeight="1" x14ac:dyDescent="0.3">
      <c r="A69" s="284"/>
      <c r="B69" s="318"/>
      <c r="C69" s="294"/>
      <c r="D69" s="323"/>
      <c r="E69" s="74" t="s">
        <v>95</v>
      </c>
      <c r="F69" s="346">
        <f>SUM(G69:X69)</f>
        <v>0</v>
      </c>
      <c r="G69" s="347"/>
      <c r="H69" s="22"/>
    </row>
    <row r="70" spans="1:15" ht="15" customHeight="1" x14ac:dyDescent="0.3">
      <c r="A70" s="281"/>
      <c r="B70" s="318"/>
      <c r="C70" s="294"/>
      <c r="D70" s="324"/>
      <c r="E70" s="74" t="s">
        <v>94</v>
      </c>
      <c r="F70" s="346">
        <f>SUM(G70:X70)</f>
        <v>0</v>
      </c>
      <c r="G70" s="347"/>
      <c r="H70" s="22"/>
    </row>
    <row r="71" spans="1:15" ht="12.75" customHeight="1" x14ac:dyDescent="0.3">
      <c r="A71" s="281"/>
      <c r="B71" s="325"/>
      <c r="C71" s="294"/>
      <c r="D71" s="326"/>
      <c r="E71" s="327"/>
      <c r="F71" s="338"/>
      <c r="G71" s="23"/>
      <c r="H71" s="22"/>
    </row>
    <row r="72" spans="1:15" x14ac:dyDescent="0.3">
      <c r="A72" s="284" t="e">
        <f>IF(B72=F72,"'OK","WARNING")</f>
        <v>#DIV/0!</v>
      </c>
      <c r="B72" s="82" t="e">
        <f>+'Wksh 1 - Market Experience'!G15</f>
        <v>#DIV/0!</v>
      </c>
      <c r="C72" s="294"/>
      <c r="D72" s="328"/>
      <c r="E72" s="312" t="s">
        <v>87</v>
      </c>
      <c r="F72" s="276" t="e">
        <f>+F67/F55</f>
        <v>#DIV/0!</v>
      </c>
      <c r="G72" s="276" t="e">
        <f>+G67/G55</f>
        <v>#DIV/0!</v>
      </c>
      <c r="H72" s="22"/>
    </row>
    <row r="73" spans="1:15" x14ac:dyDescent="0.3">
      <c r="A73" s="284" t="e">
        <f>IF(B73=F73,"'OK","WARNING")</f>
        <v>#DIV/0!</v>
      </c>
      <c r="B73" s="82" t="e">
        <f>+'Wksh 1 - Market Experience'!G16</f>
        <v>#DIV/0!</v>
      </c>
      <c r="C73" s="294"/>
      <c r="D73" s="329"/>
      <c r="E73" s="312" t="s">
        <v>8</v>
      </c>
      <c r="F73" s="276" t="e">
        <f>+F60/F55</f>
        <v>#DIV/0!</v>
      </c>
      <c r="G73" s="276" t="e">
        <f>+G60/G55</f>
        <v>#DIV/0!</v>
      </c>
      <c r="H73" s="22"/>
    </row>
    <row r="74" spans="1:15" x14ac:dyDescent="0.3">
      <c r="A74" s="281"/>
      <c r="B74" s="318"/>
      <c r="C74" s="294"/>
      <c r="D74" s="330"/>
      <c r="E74" s="288" t="s">
        <v>88</v>
      </c>
      <c r="F74" s="276" t="e">
        <f>+F73*F61</f>
        <v>#DIV/0!</v>
      </c>
      <c r="G74" s="276" t="e">
        <f>+G73*G61</f>
        <v>#DIV/0!</v>
      </c>
      <c r="H74" s="22"/>
    </row>
    <row r="75" spans="1:15" x14ac:dyDescent="0.3">
      <c r="A75" s="281"/>
      <c r="B75" s="294"/>
      <c r="C75" s="294"/>
      <c r="D75" s="294"/>
      <c r="E75" s="294"/>
      <c r="F75" s="339"/>
      <c r="G75" s="33"/>
      <c r="H75" s="22"/>
    </row>
    <row r="76" spans="1:15" x14ac:dyDescent="0.3">
      <c r="A76" s="281"/>
      <c r="B76" s="294"/>
      <c r="C76" s="294"/>
      <c r="D76" s="294"/>
      <c r="E76" s="294"/>
      <c r="F76" s="332"/>
      <c r="G76" s="283"/>
      <c r="H76" s="22"/>
    </row>
    <row r="77" spans="1:15" x14ac:dyDescent="0.3">
      <c r="A77" s="281"/>
      <c r="B77" s="294"/>
      <c r="C77" s="294"/>
      <c r="D77" s="331" t="s">
        <v>72</v>
      </c>
      <c r="E77" s="294"/>
      <c r="F77" s="332"/>
      <c r="G77" s="283"/>
      <c r="H77" s="22"/>
    </row>
    <row r="78" spans="1:15" x14ac:dyDescent="0.3">
      <c r="A78" s="281"/>
      <c r="B78" s="294"/>
      <c r="C78" s="294"/>
      <c r="D78" s="294"/>
      <c r="E78" s="294"/>
      <c r="F78" s="340"/>
      <c r="G78" s="281"/>
      <c r="H78" s="22"/>
    </row>
    <row r="79" spans="1:15" x14ac:dyDescent="0.3">
      <c r="A79" s="285" t="s">
        <v>93</v>
      </c>
      <c r="B79" s="306" t="s">
        <v>89</v>
      </c>
      <c r="C79" s="294"/>
      <c r="D79" s="288"/>
      <c r="E79" s="288" t="s">
        <v>12</v>
      </c>
      <c r="F79" s="288" t="str">
        <f>F53</f>
        <v>Total</v>
      </c>
      <c r="G79" s="289">
        <f>G53</f>
        <v>0</v>
      </c>
      <c r="H79" s="22"/>
    </row>
    <row r="80" spans="1:15" ht="14.4" customHeight="1" x14ac:dyDescent="0.3">
      <c r="A80" s="284" t="e">
        <f>IF(B80=F80,"'OK","WARNING")</f>
        <v>#DIV/0!</v>
      </c>
      <c r="B80" s="314" t="e">
        <f>+'Wksh 1 - Market Experience'!V43</f>
        <v>#DIV/0!</v>
      </c>
      <c r="C80" s="294"/>
      <c r="D80" s="375" t="s">
        <v>44</v>
      </c>
      <c r="E80" s="312" t="s">
        <v>189</v>
      </c>
      <c r="F80" s="357" t="e">
        <f>SUMPRODUCT(G80:X80,G81:X81)/SUM(G81:X81)</f>
        <v>#DIV/0!</v>
      </c>
      <c r="G80" s="361"/>
      <c r="H80" s="22"/>
    </row>
    <row r="81" spans="1:8" x14ac:dyDescent="0.3">
      <c r="A81" s="284" t="str">
        <f>IF(B81=F81,"'OK","WARNING")</f>
        <v>'OK</v>
      </c>
      <c r="B81" s="68">
        <f>+'Wksh 1 - Market Experience'!X47</f>
        <v>0</v>
      </c>
      <c r="C81" s="294"/>
      <c r="D81" s="376"/>
      <c r="E81" s="312" t="s">
        <v>35</v>
      </c>
      <c r="F81" s="336">
        <f>SUM(G81:X81)</f>
        <v>0</v>
      </c>
      <c r="G81" s="291">
        <f>G47</f>
        <v>0</v>
      </c>
      <c r="H81" s="22"/>
    </row>
    <row r="82" spans="1:8" x14ac:dyDescent="0.3">
      <c r="A82" s="284" t="e">
        <f>IF(B82=F82,"'OK","WARNING")</f>
        <v>#DIV/0!</v>
      </c>
      <c r="B82" s="317" t="e">
        <f>+'Wksh 1 - Market Experience'!X43</f>
        <v>#DIV/0!</v>
      </c>
      <c r="C82" s="294"/>
      <c r="D82" s="376"/>
      <c r="E82" s="71" t="s">
        <v>46</v>
      </c>
      <c r="F82" s="351">
        <f>SUM(G82:X82)</f>
        <v>0</v>
      </c>
      <c r="G82" s="356">
        <f>G80*G81</f>
        <v>0</v>
      </c>
      <c r="H82" s="22"/>
    </row>
    <row r="83" spans="1:8" ht="33" customHeight="1" x14ac:dyDescent="0.3">
      <c r="A83" s="281"/>
      <c r="B83" s="318"/>
      <c r="C83" s="294"/>
      <c r="D83" s="376"/>
      <c r="E83" s="319" t="s">
        <v>190</v>
      </c>
      <c r="F83" s="355" t="e">
        <f>SUMPRODUCT($G$82:$X$82,G83:X83)/$F$82</f>
        <v>#DIV/0!</v>
      </c>
      <c r="G83" s="274"/>
      <c r="H83" s="22"/>
    </row>
    <row r="84" spans="1:8" ht="28.8" x14ac:dyDescent="0.3">
      <c r="A84" s="281"/>
      <c r="B84" s="318"/>
      <c r="C84" s="294"/>
      <c r="D84" s="376"/>
      <c r="E84" s="319" t="s">
        <v>66</v>
      </c>
      <c r="F84" s="355" t="e">
        <f>SUMPRODUCT($G$82:$X$82,G84:X84)/$F$82</f>
        <v>#DIV/0!</v>
      </c>
      <c r="G84" s="274"/>
      <c r="H84" s="22"/>
    </row>
    <row r="85" spans="1:8" x14ac:dyDescent="0.3">
      <c r="A85" s="281"/>
      <c r="B85" s="318"/>
      <c r="C85" s="294"/>
      <c r="D85" s="376"/>
      <c r="E85" s="319" t="s">
        <v>67</v>
      </c>
      <c r="F85" s="355" t="e">
        <f>1-F83-F84</f>
        <v>#DIV/0!</v>
      </c>
      <c r="G85" s="275">
        <f>1-G84-G83</f>
        <v>1</v>
      </c>
      <c r="H85" s="22"/>
    </row>
    <row r="86" spans="1:8" ht="14.4" customHeight="1" x14ac:dyDescent="0.3">
      <c r="A86" s="284" t="e">
        <f>IF(B86=F86,"'OK","WARNING")</f>
        <v>#DIV/0!</v>
      </c>
      <c r="B86" s="68" t="e">
        <f>+('Wksh 1 - Market Experience'!V32-'Wksh 1 - Market Experience'!V35-'Wksh 1 - Market Experience'!V37)*'Wksh 1 - Market Experience'!X47</f>
        <v>#DIV/0!</v>
      </c>
      <c r="C86" s="294"/>
      <c r="D86" s="375" t="s">
        <v>45</v>
      </c>
      <c r="E86" s="74" t="s">
        <v>68</v>
      </c>
      <c r="F86" s="351">
        <f>SUM(G86:X86)</f>
        <v>0</v>
      </c>
      <c r="G86" s="350"/>
      <c r="H86" s="22"/>
    </row>
    <row r="87" spans="1:8" ht="30.75" customHeight="1" x14ac:dyDescent="0.3">
      <c r="A87" s="281"/>
      <c r="B87" s="318"/>
      <c r="C87" s="294"/>
      <c r="D87" s="376"/>
      <c r="E87" s="319" t="s">
        <v>191</v>
      </c>
      <c r="F87" s="355" t="e">
        <f>SUMPRODUCT($G$86:$X$86,G87:X87)/$F$86</f>
        <v>#DIV/0!</v>
      </c>
      <c r="G87" s="274"/>
      <c r="H87" s="22"/>
    </row>
    <row r="88" spans="1:8" ht="28.8" x14ac:dyDescent="0.3">
      <c r="A88" s="281"/>
      <c r="B88" s="318"/>
      <c r="C88" s="294"/>
      <c r="D88" s="376"/>
      <c r="E88" s="319" t="s">
        <v>69</v>
      </c>
      <c r="F88" s="355" t="e">
        <f>SUMPRODUCT($G$86:$X$86,G88:X88)/$F$86</f>
        <v>#DIV/0!</v>
      </c>
      <c r="G88" s="274"/>
      <c r="H88" s="22"/>
    </row>
    <row r="89" spans="1:8" x14ac:dyDescent="0.3">
      <c r="A89" s="281"/>
      <c r="B89" s="318"/>
      <c r="C89" s="294"/>
      <c r="D89" s="376"/>
      <c r="E89" s="319" t="s">
        <v>70</v>
      </c>
      <c r="F89" s="355" t="e">
        <f>1-F87-F88</f>
        <v>#DIV/0!</v>
      </c>
      <c r="G89" s="275">
        <f>1-G88-G87</f>
        <v>1</v>
      </c>
      <c r="H89" s="22"/>
    </row>
    <row r="90" spans="1:8" ht="28.8" x14ac:dyDescent="0.3">
      <c r="A90" s="281"/>
      <c r="B90" s="318"/>
      <c r="C90" s="294"/>
      <c r="D90" s="376"/>
      <c r="E90" s="320" t="s">
        <v>102</v>
      </c>
      <c r="F90" s="351">
        <f>SUM(G90:X90)</f>
        <v>0</v>
      </c>
      <c r="G90" s="352"/>
      <c r="H90" s="22"/>
    </row>
    <row r="91" spans="1:8" ht="28.8" x14ac:dyDescent="0.3">
      <c r="A91" s="281"/>
      <c r="B91" s="318"/>
      <c r="C91" s="294"/>
      <c r="D91" s="376"/>
      <c r="E91" s="321" t="s">
        <v>85</v>
      </c>
      <c r="F91" s="353">
        <f>SUM(G91:X91)</f>
        <v>0</v>
      </c>
      <c r="G91" s="354"/>
      <c r="H91" s="22"/>
    </row>
    <row r="92" spans="1:8" ht="30.75" customHeight="1" x14ac:dyDescent="0.3">
      <c r="A92" s="281"/>
      <c r="B92" s="318"/>
      <c r="C92" s="294"/>
      <c r="D92" s="329"/>
      <c r="E92" s="321" t="s">
        <v>86</v>
      </c>
      <c r="F92" s="355" t="e">
        <f>+F91/F90</f>
        <v>#DIV/0!</v>
      </c>
      <c r="G92" s="345" t="e">
        <f>G91/G90</f>
        <v>#DIV/0!</v>
      </c>
      <c r="H92" s="22"/>
    </row>
    <row r="93" spans="1:8" ht="17.25" customHeight="1" x14ac:dyDescent="0.3">
      <c r="A93" s="284" t="e">
        <f>IF(B93=F93,"'OK","WARNING")</f>
        <v>#DIV/0!</v>
      </c>
      <c r="B93" s="43" t="e">
        <f>+'Wksh 1 - Market Experience'!X38</f>
        <v>#DIV/0!</v>
      </c>
      <c r="C93" s="294"/>
      <c r="D93" s="329"/>
      <c r="E93" s="74" t="s">
        <v>84</v>
      </c>
      <c r="F93" s="348">
        <f>SUM(G93:X93)</f>
        <v>0</v>
      </c>
      <c r="G93" s="349">
        <f>+G86-G90</f>
        <v>0</v>
      </c>
      <c r="H93" s="22"/>
    </row>
    <row r="94" spans="1:8" ht="17.25" customHeight="1" x14ac:dyDescent="0.3">
      <c r="A94" s="281"/>
      <c r="B94" s="43"/>
      <c r="C94" s="294"/>
      <c r="D94" s="329"/>
      <c r="E94" s="74"/>
      <c r="F94" s="291"/>
      <c r="G94" s="39"/>
      <c r="H94" s="22"/>
    </row>
    <row r="95" spans="1:8" ht="17.25" customHeight="1" x14ac:dyDescent="0.3">
      <c r="A95" s="284" t="str">
        <f>IF(B95=F95,"'OK","WARNING")</f>
        <v>'OK</v>
      </c>
      <c r="B95" s="43">
        <f>'Wksh 1 - Market Experience'!X37</f>
        <v>0</v>
      </c>
      <c r="C95" s="294"/>
      <c r="D95" s="329"/>
      <c r="E95" s="74" t="s">
        <v>95</v>
      </c>
      <c r="F95" s="348">
        <f>SUM(G95:X95)</f>
        <v>0</v>
      </c>
      <c r="G95" s="350"/>
      <c r="H95" s="22"/>
    </row>
    <row r="96" spans="1:8" ht="17.25" customHeight="1" x14ac:dyDescent="0.3">
      <c r="A96" s="281"/>
      <c r="B96" s="318"/>
      <c r="C96" s="294"/>
      <c r="D96" s="330"/>
      <c r="E96" s="74" t="s">
        <v>94</v>
      </c>
      <c r="F96" s="348">
        <f>SUM(G96:X96)</f>
        <v>0</v>
      </c>
      <c r="G96" s="350"/>
      <c r="H96" s="22"/>
    </row>
    <row r="97" spans="1:17" x14ac:dyDescent="0.3">
      <c r="A97" s="281"/>
      <c r="B97" s="325"/>
      <c r="C97" s="294"/>
      <c r="D97" s="332"/>
      <c r="E97" s="333"/>
      <c r="F97" s="327"/>
      <c r="G97" s="34"/>
      <c r="H97" s="22"/>
    </row>
    <row r="98" spans="1:17" x14ac:dyDescent="0.3">
      <c r="A98" s="284" t="e">
        <f>IF(B98=F98,"'OK","WARNING")</f>
        <v>#DIV/0!</v>
      </c>
      <c r="B98" s="290" t="e">
        <f>+'Wksh 1 - Market Experience'!V38</f>
        <v>#DIV/0!</v>
      </c>
      <c r="C98" s="294"/>
      <c r="D98" s="328"/>
      <c r="E98" s="312" t="s">
        <v>87</v>
      </c>
      <c r="F98" s="276" t="e">
        <f>+F93/F81</f>
        <v>#DIV/0!</v>
      </c>
      <c r="G98" s="276" t="e">
        <f>+G93/G81</f>
        <v>#DIV/0!</v>
      </c>
      <c r="H98" s="22"/>
      <c r="J98" s="33"/>
      <c r="K98" s="33"/>
      <c r="L98" s="37"/>
    </row>
    <row r="99" spans="1:17" x14ac:dyDescent="0.3">
      <c r="A99" s="284" t="e">
        <f>IF(B99=F99,"'OK","WARNING")</f>
        <v>#DIV/0!</v>
      </c>
      <c r="B99" s="290" t="e">
        <f>+'Wksh 1 - Market Experience'!V32</f>
        <v>#DIV/0!</v>
      </c>
      <c r="C99" s="294"/>
      <c r="D99" s="329"/>
      <c r="E99" s="312" t="s">
        <v>8</v>
      </c>
      <c r="F99" s="276" t="e">
        <f>+F86/F81</f>
        <v>#DIV/0!</v>
      </c>
      <c r="G99" s="276" t="e">
        <f>+G86/G81</f>
        <v>#DIV/0!</v>
      </c>
      <c r="H99" s="22"/>
      <c r="L99" s="37"/>
    </row>
    <row r="100" spans="1:17" x14ac:dyDescent="0.3">
      <c r="A100" s="281"/>
      <c r="B100" s="318"/>
      <c r="C100" s="294"/>
      <c r="D100" s="330"/>
      <c r="E100" s="288" t="s">
        <v>88</v>
      </c>
      <c r="F100" s="276" t="e">
        <f>+F99*F87</f>
        <v>#DIV/0!</v>
      </c>
      <c r="G100" s="276" t="e">
        <f>+G99*G87</f>
        <v>#DIV/0!</v>
      </c>
      <c r="H100" s="22"/>
      <c r="I100" s="33"/>
      <c r="L100" s="37"/>
    </row>
    <row r="101" spans="1:17" x14ac:dyDescent="0.3">
      <c r="G101" s="33"/>
      <c r="H101" s="33"/>
    </row>
    <row r="102" spans="1:17" x14ac:dyDescent="0.3">
      <c r="G102" s="32"/>
      <c r="J102" s="28"/>
      <c r="Q102" s="37"/>
    </row>
    <row r="103" spans="1:17" x14ac:dyDescent="0.3">
      <c r="J103" s="28"/>
      <c r="Q103" s="37"/>
    </row>
    <row r="104" spans="1:17" x14ac:dyDescent="0.3">
      <c r="G104" s="21"/>
      <c r="I104" s="9"/>
      <c r="Q104" s="37"/>
    </row>
    <row r="105" spans="1:17" x14ac:dyDescent="0.3">
      <c r="G105" s="21"/>
      <c r="I105" s="9"/>
      <c r="J105" s="33"/>
    </row>
    <row r="106" spans="1:17" x14ac:dyDescent="0.3">
      <c r="G106" s="21"/>
      <c r="J106" s="37"/>
      <c r="K106" s="37"/>
    </row>
    <row r="107" spans="1:17" x14ac:dyDescent="0.3">
      <c r="G107" s="32"/>
    </row>
    <row r="108" spans="1:17" x14ac:dyDescent="0.3">
      <c r="G108" s="21"/>
    </row>
    <row r="109" spans="1:17" x14ac:dyDescent="0.3">
      <c r="G109" s="21"/>
    </row>
    <row r="110" spans="1:17" x14ac:dyDescent="0.3">
      <c r="G110" s="21"/>
    </row>
    <row r="111" spans="1:17" x14ac:dyDescent="0.3">
      <c r="G111" s="21"/>
    </row>
    <row r="112" spans="1:17" x14ac:dyDescent="0.3">
      <c r="G112" s="32"/>
    </row>
    <row r="113" spans="7:7" x14ac:dyDescent="0.3">
      <c r="G113" s="21"/>
    </row>
    <row r="114" spans="7:7" x14ac:dyDescent="0.3">
      <c r="G114" s="21"/>
    </row>
    <row r="115" spans="7:7" x14ac:dyDescent="0.3">
      <c r="G115" s="21"/>
    </row>
    <row r="116" spans="7:7" x14ac:dyDescent="0.3">
      <c r="G116" s="21"/>
    </row>
    <row r="117" spans="7:7" x14ac:dyDescent="0.3">
      <c r="G117" s="32"/>
    </row>
    <row r="118" spans="7:7" x14ac:dyDescent="0.3">
      <c r="G118" s="21"/>
    </row>
    <row r="119" spans="7:7" x14ac:dyDescent="0.3">
      <c r="G119" s="21"/>
    </row>
    <row r="120" spans="7:7" x14ac:dyDescent="0.3">
      <c r="G120" s="21"/>
    </row>
  </sheetData>
  <sheetProtection algorithmName="SHA-512" hashValue="COje7zfbt+qS+w7pT/ed7Vo2DrMqDNOBwaxkQs+KUfMf3TBlZgCBfgwS2yRMTZss25osA1/wJ3h6gKNPDF6uFw==" saltValue="fjlKFuSERRecQEIogwAOtw==" spinCount="100000" sheet="1" objects="1" scenarios="1"/>
  <mergeCells count="5">
    <mergeCell ref="D54:D59"/>
    <mergeCell ref="D60:D67"/>
    <mergeCell ref="D80:D85"/>
    <mergeCell ref="D86:D91"/>
    <mergeCell ref="I5:K5"/>
  </mergeCells>
  <dataValidations count="47">
    <dataValidation type="list" allowBlank="1" showInputMessage="1" showErrorMessage="1" errorTitle="Value not valid" error="Select a value from the list." promptTitle="Required:" prompt="Select the metal level for the designated plan." sqref="G14">
      <formula1>"Platinum, Gold, Silver, Bronze, Catastrophic"</formula1>
    </dataValidation>
    <dataValidation type="list" allowBlank="1" showInputMessage="1" showErrorMessage="1" errorTitle="Value not valid" error="Select a value from the list." promptTitle="Required:" prompt="Select plan type from list to represent the specific set of benefits and cost sharing values within a product that produce an actuarial value equal to one of the metal levels permitted under the ACA." sqref="G17">
      <formula1>"HMO, PPO, Indemnity, EPO, POS"</formula1>
    </dataValidation>
    <dataValidation type="list" allowBlank="1" showInputMessage="1" showErrorMessage="1" errorTitle="Value not valid" error="Select a value from the list." promptTitle="Required:" prompt="Select yes or no to indicate whether the plan will be offered inside a State-based or Federally Facilitated Exchange or SHOP, regardless of whether it will also be offered in the outside market." sqref="G20">
      <formula1>"Yes,No"</formula1>
    </dataValidation>
    <dataValidation type="date" operator="greaterThan" allowBlank="1" showInputMessage="1" showErrorMessage="1" errorTitle="Value not valid." error="Effective Date is a required field." promptTitle="Required:" prompt="Enter the effective date of the proposed rate change being submitted." sqref="G24">
      <formula1>40179</formula1>
    </dataValidation>
    <dataValidation type="textLength" allowBlank="1" showInputMessage="1" showErrorMessage="1" errorTitle="Value not valid" error="Enter text up to 100 characters." promptTitle="Required:" prompt="A package of health insurance coverage benefits with a discrete set of rating and pricing methodologies that an issuer offers in a state, for which a rate increase is being requested.  (Enter text up to 100 characters.)" sqref="G12">
      <formula1>0</formula1>
      <formula2>100</formula2>
    </dataValidation>
    <dataValidation type="textLength" allowBlank="1" showInputMessage="1" showErrorMessage="1" errorTitle="Value not valid" error="Enter 10 digit string (5-digit Issuer ID + 2-letter State Abbr + 3-digits)" promptTitle="Required:" prompt="Enter Valid Product ID.  Enter 10 digit string (5-digit Issuer ID + 2-letter State Abbr + 3-digits)" sqref="G13">
      <formula1>10</formula1>
      <formula2>10</formula2>
    </dataValidation>
    <dataValidation type="decimal" allowBlank="1" showInputMessage="1" showErrorMessage="1" errorTitle="Value not valid" error="Enter a decimal value less than 1 with up to 3 decimal points." promptTitle="Required:" prompt="The percentage paid by a health plan of the percentage of the total allowed costs of benefits.  (Enter a decimal value less than 1 with up to 3 decimal points.)" sqref="G15">
      <formula1>0</formula1>
      <formula2>1</formula2>
    </dataValidation>
    <dataValidation type="decimal" operator="greaterThan" allowBlank="1" showInputMessage="1" showErrorMessage="1" errorTitle="Value not valid" error="Enter a decimal value with up to 3 decimal points." promptTitle="Required:" prompt="The amount paid by the health plan as a percentage of the allowed costs for a fixed reference plan.  (Enter a decimal value with up to 3 decimal points.)" sqref="G16">
      <formula1>0</formula1>
    </dataValidation>
    <dataValidation type="textLength" allowBlank="1" showInputMessage="1" showErrorMessage="1" errorTitle="Value not valid" error="Enter text up to 100 characters." promptTitle="Required:" prompt="Enter the marketing name (Plan Name) used when referring to the specific set of benefits and cost sharing values.  (Enter text up to 100 characters.)" sqref="G18">
      <formula1>1</formula1>
      <formula2>100</formula2>
    </dataValidation>
    <dataValidation type="textLength" operator="equal" allowBlank="1" showInputMessage="1" showErrorMessage="1" errorTitle="Value not valid" error="Enter alphanumeric value up to 14 characters." promptTitle="Required:" prompt="Enter a unique identifier (Plan ID) for this plan.  (Enter alphanumeric value up to 14 characters.)" sqref="G19">
      <formula1>14</formula1>
    </dataValidation>
    <dataValidation type="decimal" allowBlank="1" showInputMessage="1" showErrorMessage="1" errorTitle="Value not valid" error="Enter a percentage value between -100% and 100% with up to 2 decimal points." promptTitle="Required:" prompt="Enter the Historical Rate Increase for the Calendar year prior to the effective year as a percentage value between -100% and 100% with up to 2 decimal points." sqref="G23">
      <formula1>-1</formula1>
      <formula2>1</formula2>
    </dataValidation>
    <dataValidation type="decimal" allowBlank="1" showInputMessage="1" showErrorMessage="1" errorTitle="Value not valid" error="Enter a percentage value between -100% and 100% with up to 2 decimal points." promptTitle="Required:" prompt="Enter the Historical Rate Increase for the Calendar year 2 years prior to the effective year as a percentage value between -100% and 100% with up to 2 decimal points." sqref="G22">
      <formula1>-1</formula1>
      <formula2>1</formula2>
    </dataValidation>
    <dataValidation type="decimal" allowBlank="1" showInputMessage="1" showErrorMessage="1" errorTitle="Value not valid" error="Enter a percentage value between -100% and 100% with up to 2 decimal points." promptTitle="Required:" prompt="Enter the Historical Rate Increase for the Calendar year 3 years prior to the effective year as a percentage value between -100% and 100% with up to 2 decimal points." sqref="G21">
      <formula1>-1</formula1>
      <formula2>1</formula2>
    </dataValidation>
    <dataValidation type="decimal" allowBlank="1" showInputMessage="1" showErrorMessage="1" errorTitle="Value not valid" error="Enter a percentage value greater than or equal to 0 with up to 2 decimal points." promptTitle="Required:" prompt="Enter the average change in premium rates over the rates included in the prior filing for each plan as a percentage value greater than or equal to 0 with up to 2 decimal points." sqref="G25">
      <formula1>-999</formula1>
      <formula2>2000</formula2>
    </dataValidation>
    <dataValidation operator="greaterThanOrEqual" allowBlank="1" showInputMessage="1" showErrorMessage="1" errorTitle="Value not valid" error="Enter a valid dollar amount greater than or equal to 0." promptTitle="Required if Rate Change% &gt; 0:" prompt="Enter the portion of the increase in the premium that corresponds to the risk and profit charges incorporated in the premium rates for the plan in dollars. " sqref="G41"/>
    <dataValidation operator="greaterThanOrEqual" allowBlank="1" showInputMessage="1" showErrorMessage="1" errorTitle="Value not valid" error="Enter a valid dollar amount greater than or equal to 0." promptTitle="Required if Rate Change% &gt; 0:" prompt="Enter the portion of the increase in paid claims that corresponds to benefits provided for inpatient services for the plan in dollars. " sqref="G33"/>
    <dataValidation operator="greaterThanOrEqual" allowBlank="1" showInputMessage="1" showErrorMessage="1" errorTitle="Value not valid" error="Enter a valid dollar amount greater than or equal to 0." promptTitle="Required if Rate Change% &gt; 0:" prompt="Enter the portion of the increase in paid claims that corresponds to benefits provided for outpatient services for the plan in dollars. " sqref="G34"/>
    <dataValidation operator="greaterThanOrEqual" allowBlank="1" showInputMessage="1" showErrorMessage="1" errorTitle="Value not valid" error="Enter a valid dollar amount greater than or equal to 0." promptTitle="Required if Rate Change% &gt; 0:" prompt="Enter the portion of the increase in paid claims that corresponds to benefits provided for professional services for the plan in dollars. " sqref="G35"/>
    <dataValidation operator="greaterThanOrEqual" allowBlank="1" showInputMessage="1" showErrorMessage="1" errorTitle="Value not valid" error="Enter a valid dollar amount greater than or equal to 0." promptTitle="Required if Rate Change% &gt; 0:" prompt="Enter the portion of the increase in paid claims that corresponds to benefits provided for prescription drugs for the plan in dollars. " sqref="G36"/>
    <dataValidation operator="greaterThanOrEqual" allowBlank="1" showInputMessage="1" showErrorMessage="1" errorTitle="Value not valid" error="Enter a valid dollar amount greater than or equal to 0." promptTitle="Required if Rate Change% &gt; 0:" prompt="Enter the portion of the increase in paid claims that corresponds to benefits provided for services defined in the “other” benefit category for the plan in dollars. " sqref="G37"/>
    <dataValidation operator="greaterThanOrEqual" allowBlank="1" showInputMessage="1" showErrorMessage="1" errorTitle="Value not valid" error="Enter a valid dollar amount greater than or equal to 0." promptTitle="Required if Rate Change% &gt; 0:" prompt="Enter the portion of the increase in paid claims that corresponds to benefits provided for services defined under capitation for the plan in dollars." sqref="G38"/>
    <dataValidation operator="greaterThanOrEqual" allowBlank="1" showInputMessage="1" showErrorMessage="1" errorTitle="Value not valid" error="Enter a valid dollar amount greater than or equal to 0." promptTitle="Required if Rate Change% &gt; 0:" prompt="Enter the portion of the increase in premium that corresponds to administrative expenses incorporated in the premium rates for the plan in dollars. " sqref="G39"/>
    <dataValidation operator="greaterThanOrEqual" allowBlank="1" showInputMessage="1" showErrorMessage="1" errorTitle="Value not valid" error="Enter a valid dollar amount greater than or equal to 0." promptTitle="Required if Rate Change% &gt; 0:" prompt="Enter the portion of the increase in premium that corresponds to the taxes and fees incorporated in the premium rates for the plan in dollars. " sqref="G40"/>
    <dataValidation operator="greaterThanOrEqual" allowBlank="1" showInputMessage="1" showErrorMessage="1" errorTitle="Value not valid" error="Enter a valid dollar amount greater than or equal to 0." promptTitle="Required if Rate Change% &gt; 0:" prompt="Enter the expected increase in the member’s cost sharing portion from the period underlying the current rate for the plan to the projected rating period of the plan in dollars." sqref="G43"/>
    <dataValidation type="decimal" operator="greaterThanOrEqual" allowBlank="1" showInputMessage="1" showErrorMessage="1" errorTitle="Value not valid" error="Enter a dollar value greater than or equal to 0." promptTitle="Optional:" prompt="Enter the average premium rate on a per member basis for each plan for the most recently approved rates in dollars." sqref="G46">
      <formula1>0</formula1>
    </dataValidation>
    <dataValidation type="whole" operator="greaterThanOrEqual" allowBlank="1" showInputMessage="1" showErrorMessage="1" errorTitle="Value not valid" error="Enter a whole number greater than or equal to 0" promptTitle="Optional:" prompt="Enter the total projected member months.  (Enter a whole number greater than or equal to 0)" sqref="G47">
      <formula1>0</formula1>
    </dataValidation>
    <dataValidation type="decimal" operator="greaterThanOrEqual" allowBlank="1" showInputMessage="1" showErrorMessage="1" errorTitle="Value not valid" error="Enter a dollar amount greater than or equal to 0." promptTitle="Required if Member Months &gt; 0:" prompt="Enter the Plan Adjusted Index Rate for each plan during the experience period as a dollar amount greater than or equal to 0." sqref="G54">
      <formula1>0</formula1>
    </dataValidation>
    <dataValidation type="whole" operator="greaterThanOrEqual" allowBlank="1" showInputMessage="1" showErrorMessage="1" errorTitle="Value not valid" error="Enter a whole number value greater than or equal to 0." promptTitle="Optional:" prompt="Enter the total member months during the experience period (whole number value greater than or equal to 0)." sqref="G55">
      <formula1>0</formula1>
    </dataValidation>
    <dataValidation type="decimal" allowBlank="1" showInputMessage="1" showErrorMessage="1" errorTitle="Value not valid" error="Enter a percentage with up to 2 decimal points." promptTitle="Required:" prompt="Enter the average change in premium rates over the twelve month period prior to the effective date for the plan as a percentage with up to 2 decimal points." sqref="G26">
      <formula1>-999</formula1>
      <formula2>2000</formula2>
    </dataValidation>
    <dataValidation type="decimal" operator="greaterThan" allowBlank="1" showInputMessage="1" showErrorMessage="1" errorTitle="Value not valid" error="Enter a percentage greater than 0 and lesser than or equal to 1." promptTitle="Required if Member Months &gt; 0:" prompt="Enter the percentage of the total premium that is associated with EHB services in the plan as a percentage greater than zero, with up to two decimal points." sqref="G83">
      <formula1>0</formula1>
    </dataValidation>
    <dataValidation type="decimal" allowBlank="1" showInputMessage="1" showErrorMessage="1" errorTitle="Value not valid" error="Enter a percentage greater than or equal to 0 and lessser than or equal to 1." promptTitle="Required if Member Months &gt; 0:" prompt="Enter the percentage of the total premium for each plan that is associated with state mandated benefits that are not part of the EHB package as a percentage between 0 and 1, with up to two decimal points." sqref="G84">
      <formula1>0</formula1>
      <formula2>1</formula2>
    </dataValidation>
    <dataValidation type="decimal" operator="greaterThanOrEqual" allowBlank="1" showInputMessage="1" showErrorMessage="1" errorTitle="Value not valid" error="Enter a dollar value greater than or equal to 0." promptTitle="Required if Member Months &gt; 0:" prompt="Enter the total allowed claims for the benefit plan with service dates within the experience period as a dollar value greater than or equal to 0. " sqref="G86 G60">
      <formula1>0</formula1>
    </dataValidation>
    <dataValidation type="decimal" allowBlank="1" showInputMessage="1" showErrorMessage="1" errorTitle="Value not valid" error="Enter a percentage greater than or equal to 0 and lesser than or equal to 1." promptTitle="Required if Member Months &gt; 0:" prompt="Enter the percentage of the total allowed claims that are associated with EHB services in each plan during the experience period as a percentage between 0 and 1, with up to 2 decimal places." sqref="G88">
      <formula1>0</formula1>
      <formula2>1</formula2>
    </dataValidation>
    <dataValidation type="custom" operator="greaterThanOrEqual" allowBlank="1" showInputMessage="1" showErrorMessage="1" errorTitle="Value not valid" error="Enter a dollar value." promptTitle="Required if Member Months &gt; 0:" prompt="Enter the portion of the allowed claims (as defined on Worksheet 2) that were paid by the insured or other funds for each plan separately during the experience period as a dollar value." sqref="G90">
      <formula1>ISNUMBER(G$90)</formula1>
    </dataValidation>
    <dataValidation type="decimal" operator="greaterThanOrEqual" allowBlank="1" showInputMessage="1" showErrorMessage="1" errorTitle="Value not valid" error="Enter a dollar value greater than or equal to 0." promptTitle="Not Required:" prompt="Enter the portion of the total dollars that are attributable to HHS during the experience period as a dollar value greater than or equal to 0." sqref="G91">
      <formula1>0</formula1>
    </dataValidation>
    <dataValidation operator="greaterThanOrEqual" allowBlank="1" showInputMessage="1" showErrorMessage="1" errorTitle="Value not valid" error="Enter a dollar value greater than or equal to 0." promptTitle="Not Required:" prompt="Enter the Net amount of Rein as a dollar value." sqref="G95"/>
    <dataValidation operator="greaterThanOrEqual" allowBlank="1" showInputMessage="1" showErrorMessage="1" errorTitle="Value not valid" error="Enter a dollar value greater than or equal to 0." promptTitle="Not Required:" prompt="Enter the Net amount of Risk Adj. as a dollar value." sqref="G96"/>
    <dataValidation type="decimal" allowBlank="1" showInputMessage="1" showErrorMessage="1" errorTitle="Value not valid" error="Enter a percentage greater than or equal to 0 and lesser than or equal to 1." promptTitle="Optional:" prompt="Enter the percentage of the total premium that is associated with EHB services in the plan as a percentage between 0 and 1, with up to two decimal points." sqref="G57">
      <formula1>0</formula1>
      <formula2>1</formula2>
    </dataValidation>
    <dataValidation type="decimal" allowBlank="1" showInputMessage="1" showErrorMessage="1" errorTitle="Value not valid" error="Enter a percentage greater than or equal to 0 and lesser than or equal to 1." promptTitle="Optional:" prompt="Enter the percentage of the total premium for each plan that is associated with state mandated benefits that are not part of the EHB package as a percentage between 0 and 1, with up to two decimal points." sqref="G58">
      <formula1>0</formula1>
      <formula2>1</formula2>
    </dataValidation>
    <dataValidation type="decimal" allowBlank="1" showInputMessage="1" showErrorMessage="1" errorTitle="Value not valid" error="Enter a percentage greater than or equal to 0 and lesser than or equal to 1." promptTitle="Required if Member Months &gt; 0:" prompt="Enter the percentage of the total allowed claims that are associated with EHB services in each plan during the experience period as a percentage between 0 and 1, with up to 2 decimal places." sqref="G62">
      <formula1>0</formula1>
      <formula2>1</formula2>
    </dataValidation>
    <dataValidation type="decimal" operator="greaterThanOrEqual" allowBlank="1" showInputMessage="1" showErrorMessage="1" errorTitle="Value not valid" error="Enter a dollar value greater than or equal to 0. If the template effective date is before 2015, populate this field with a 0." promptTitle="Not Required:" prompt="Enter the a dollar value greater than or equal to 0. If the template effective date is before 2015, populate this field with a 0." sqref="G65">
      <formula1>0</formula1>
    </dataValidation>
    <dataValidation operator="greaterThanOrEqual" allowBlank="1" showInputMessage="1" showErrorMessage="1" errorTitle="Value not valid" promptTitle="Not Required:" prompt="Enter the Net amount of Rein as a dollar value." sqref="G69"/>
    <dataValidation operator="greaterThanOrEqual" allowBlank="1" showInputMessage="1" showErrorMessage="1" errorTitle="Value not valid" error="Enter a dollar value greater than or equal to 0." promptTitle="Not Required:" prompt="Enter the Net amount of Risk Adj. as a dollar value." sqref="G70"/>
    <dataValidation type="decimal" operator="greaterThan" allowBlank="1" showInputMessage="1" showErrorMessage="1" errorTitle="Value not valid" error="Enter a percentage greater than 0 and lesser than or equal to 1." promptTitle="Required if Member Months &gt; 0:" prompt="Enter the percentage of the total allowed claims that are associated with EHB services in each plan during the experience period as a percentage greater than 0, with up to 2 decimal places." sqref="G87">
      <formula1>0</formula1>
    </dataValidation>
    <dataValidation type="decimal" operator="greaterThanOrEqual" allowBlank="1" showInputMessage="1" showErrorMessage="1" errorTitle="Value not valid" error="Enter a dollar value greater than or equal to 0." promptTitle="Required if Member Months &gt; 0:" prompt="Enter the Plan Adjusted Index Rate as a dollar amount greater than or equal to 0." sqref="G80">
      <formula1>0</formula1>
    </dataValidation>
    <dataValidation type="decimal" allowBlank="1" showInputMessage="1" showErrorMessage="1" errorTitle="Value not valid" error="Enter a percentage greater than or equal to 0 and lesser than or equal to 1." promptTitle="Required if Member Months &gt; 0:" prompt="Enter the percentage of the total allowed claims that are associated with EHB services in each plan during the experience period as a percentage between 0 and 1, with up to 2 decimal places." sqref="G61">
      <formula1>0</formula1>
      <formula2>1</formula2>
    </dataValidation>
    <dataValidation type="custom" operator="greaterThanOrEqual" allowBlank="1" showInputMessage="1" showErrorMessage="1" errorTitle="Value not valid" error="Enter a dollar value." promptTitle="Required if Member Months &gt; 0:" prompt="Enter the portion of the allowed claims (as defined on Worksheet 2) that were paid by the insured or other funds for each plan separately during the experience period as a dollar value." sqref="G64">
      <formula1>ISNUMBER(G$64)</formula1>
    </dataValidation>
  </dataValidations>
  <pageMargins left="0.7" right="0.7" top="0.75" bottom="0.75" header="0.3" footer="0.3"/>
  <pageSetup scale="41"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11"/>
  <sheetViews>
    <sheetView workbookViewId="0">
      <selection activeCell="A17" sqref="A17"/>
    </sheetView>
  </sheetViews>
  <sheetFormatPr defaultColWidth="107.6640625" defaultRowHeight="11.4" customHeight="1" x14ac:dyDescent="0.3"/>
  <sheetData>
    <row r="1" spans="1:1" ht="11.4" customHeight="1" x14ac:dyDescent="0.3">
      <c r="A1" s="251" t="s">
        <v>166</v>
      </c>
    </row>
    <row r="2" spans="1:1" ht="11.4" customHeight="1" x14ac:dyDescent="0.3">
      <c r="A2" s="251" t="s">
        <v>167</v>
      </c>
    </row>
    <row r="3" spans="1:1" ht="11.4" customHeight="1" x14ac:dyDescent="0.3">
      <c r="A3" s="251" t="s">
        <v>168</v>
      </c>
    </row>
    <row r="4" spans="1:1" ht="11.4" customHeight="1" x14ac:dyDescent="0.3">
      <c r="A4" s="251" t="s">
        <v>169</v>
      </c>
    </row>
    <row r="5" spans="1:1" ht="11.4" customHeight="1" x14ac:dyDescent="0.3">
      <c r="A5" s="251" t="s">
        <v>170</v>
      </c>
    </row>
    <row r="6" spans="1:1" ht="11.4" customHeight="1" x14ac:dyDescent="0.3">
      <c r="A6" s="251" t="s">
        <v>171</v>
      </c>
    </row>
    <row r="7" spans="1:1" ht="11.4" customHeight="1" x14ac:dyDescent="0.3">
      <c r="A7" s="251" t="s">
        <v>172</v>
      </c>
    </row>
    <row r="8" spans="1:1" ht="11.4" customHeight="1" x14ac:dyDescent="0.3">
      <c r="A8" s="251" t="s">
        <v>173</v>
      </c>
    </row>
    <row r="9" spans="1:1" ht="11.4" customHeight="1" x14ac:dyDescent="0.3">
      <c r="A9" s="251" t="s">
        <v>174</v>
      </c>
    </row>
    <row r="10" spans="1:1" ht="11.4" customHeight="1" x14ac:dyDescent="0.3">
      <c r="A10" s="251" t="s">
        <v>175</v>
      </c>
    </row>
    <row r="11" spans="1:1" ht="11.4" customHeight="1" x14ac:dyDescent="0.3">
      <c r="A11" s="251"/>
    </row>
    <row r="12" spans="1:1" ht="11.4" customHeight="1" x14ac:dyDescent="0.3">
      <c r="A12" s="251"/>
    </row>
    <row r="13" spans="1:1" ht="11.4" customHeight="1" x14ac:dyDescent="0.3">
      <c r="A13" s="251"/>
    </row>
    <row r="14" spans="1:1" ht="11.4" customHeight="1" x14ac:dyDescent="0.3">
      <c r="A14" s="251"/>
    </row>
    <row r="15" spans="1:1" ht="11.4" customHeight="1" x14ac:dyDescent="0.3">
      <c r="A15" s="251"/>
    </row>
    <row r="16" spans="1:1" ht="11.4" customHeight="1" x14ac:dyDescent="0.3">
      <c r="A16" s="251"/>
    </row>
    <row r="17" spans="1:1" ht="11.4" customHeight="1" x14ac:dyDescent="0.3">
      <c r="A17" s="251"/>
    </row>
    <row r="18" spans="1:1" ht="11.4" customHeight="1" x14ac:dyDescent="0.3">
      <c r="A18" s="251"/>
    </row>
    <row r="19" spans="1:1" ht="11.4" customHeight="1" x14ac:dyDescent="0.3">
      <c r="A19" s="251"/>
    </row>
    <row r="20" spans="1:1" ht="11.4" customHeight="1" x14ac:dyDescent="0.3">
      <c r="A20" s="251"/>
    </row>
    <row r="21" spans="1:1" ht="11.4" customHeight="1" x14ac:dyDescent="0.3">
      <c r="A21" s="251"/>
    </row>
    <row r="22" spans="1:1" ht="11.4" customHeight="1" x14ac:dyDescent="0.3">
      <c r="A22" s="251"/>
    </row>
    <row r="23" spans="1:1" ht="11.4" customHeight="1" x14ac:dyDescent="0.3">
      <c r="A23" s="251"/>
    </row>
    <row r="24" spans="1:1" ht="11.4" customHeight="1" x14ac:dyDescent="0.3">
      <c r="A24" s="251"/>
    </row>
    <row r="25" spans="1:1" ht="11.4" customHeight="1" x14ac:dyDescent="0.3">
      <c r="A25" s="251"/>
    </row>
    <row r="26" spans="1:1" ht="11.4" customHeight="1" x14ac:dyDescent="0.3">
      <c r="A26" s="251"/>
    </row>
    <row r="27" spans="1:1" ht="11.4" customHeight="1" x14ac:dyDescent="0.3">
      <c r="A27" s="251"/>
    </row>
    <row r="28" spans="1:1" ht="11.4" customHeight="1" x14ac:dyDescent="0.3">
      <c r="A28" s="251"/>
    </row>
    <row r="29" spans="1:1" ht="11.4" customHeight="1" x14ac:dyDescent="0.3">
      <c r="A29" s="251"/>
    </row>
    <row r="30" spans="1:1" ht="11.4" customHeight="1" x14ac:dyDescent="0.3">
      <c r="A30" s="251"/>
    </row>
    <row r="31" spans="1:1" ht="11.4" customHeight="1" x14ac:dyDescent="0.3">
      <c r="A31" s="251"/>
    </row>
    <row r="32" spans="1:1" ht="11.4" customHeight="1" x14ac:dyDescent="0.3">
      <c r="A32" s="251"/>
    </row>
    <row r="33" spans="1:1" ht="11.4" customHeight="1" x14ac:dyDescent="0.3">
      <c r="A33" s="251"/>
    </row>
    <row r="34" spans="1:1" ht="11.4" customHeight="1" x14ac:dyDescent="0.3">
      <c r="A34" s="251"/>
    </row>
    <row r="35" spans="1:1" ht="11.4" customHeight="1" x14ac:dyDescent="0.3">
      <c r="A35" s="251"/>
    </row>
    <row r="36" spans="1:1" ht="11.4" customHeight="1" x14ac:dyDescent="0.3">
      <c r="A36" s="251"/>
    </row>
    <row r="37" spans="1:1" ht="11.4" customHeight="1" x14ac:dyDescent="0.3">
      <c r="A37" s="251"/>
    </row>
    <row r="38" spans="1:1" ht="11.4" customHeight="1" x14ac:dyDescent="0.3">
      <c r="A38" s="251"/>
    </row>
    <row r="39" spans="1:1" ht="11.4" customHeight="1" x14ac:dyDescent="0.3">
      <c r="A39" s="251"/>
    </row>
    <row r="40" spans="1:1" ht="11.4" customHeight="1" x14ac:dyDescent="0.3">
      <c r="A40" s="251"/>
    </row>
    <row r="41" spans="1:1" ht="11.4" customHeight="1" x14ac:dyDescent="0.3">
      <c r="A41" s="251"/>
    </row>
    <row r="42" spans="1:1" ht="11.4" customHeight="1" x14ac:dyDescent="0.3">
      <c r="A42" s="251"/>
    </row>
    <row r="43" spans="1:1" ht="11.4" customHeight="1" x14ac:dyDescent="0.3">
      <c r="A43" s="251"/>
    </row>
    <row r="44" spans="1:1" ht="11.4" customHeight="1" x14ac:dyDescent="0.3">
      <c r="A44" s="251"/>
    </row>
    <row r="45" spans="1:1" ht="11.4" customHeight="1" x14ac:dyDescent="0.3">
      <c r="A45" s="251"/>
    </row>
    <row r="46" spans="1:1" ht="11.4" customHeight="1" x14ac:dyDescent="0.3">
      <c r="A46" s="251"/>
    </row>
    <row r="47" spans="1:1" ht="11.4" customHeight="1" x14ac:dyDescent="0.3">
      <c r="A47" s="251"/>
    </row>
    <row r="48" spans="1:1" ht="11.4" customHeight="1" x14ac:dyDescent="0.3">
      <c r="A48" s="251"/>
    </row>
    <row r="49" spans="1:1" ht="11.4" customHeight="1" x14ac:dyDescent="0.3">
      <c r="A49" s="251"/>
    </row>
    <row r="50" spans="1:1" ht="11.4" customHeight="1" x14ac:dyDescent="0.3">
      <c r="A50" s="251"/>
    </row>
    <row r="51" spans="1:1" ht="11.4" customHeight="1" x14ac:dyDescent="0.3">
      <c r="A51" s="251"/>
    </row>
    <row r="52" spans="1:1" ht="11.4" customHeight="1" x14ac:dyDescent="0.3">
      <c r="A52" s="251"/>
    </row>
    <row r="53" spans="1:1" ht="11.4" customHeight="1" x14ac:dyDescent="0.3">
      <c r="A53" s="251"/>
    </row>
    <row r="54" spans="1:1" ht="11.4" customHeight="1" x14ac:dyDescent="0.3">
      <c r="A54" s="251"/>
    </row>
    <row r="55" spans="1:1" ht="11.4" customHeight="1" x14ac:dyDescent="0.3">
      <c r="A55" s="251"/>
    </row>
    <row r="56" spans="1:1" ht="11.4" customHeight="1" x14ac:dyDescent="0.3">
      <c r="A56" s="251"/>
    </row>
    <row r="57" spans="1:1" ht="11.4" customHeight="1" x14ac:dyDescent="0.3">
      <c r="A57" s="251"/>
    </row>
    <row r="58" spans="1:1" ht="11.4" customHeight="1" x14ac:dyDescent="0.3">
      <c r="A58" s="251"/>
    </row>
    <row r="59" spans="1:1" ht="11.4" customHeight="1" x14ac:dyDescent="0.3">
      <c r="A59" s="251"/>
    </row>
    <row r="60" spans="1:1" ht="11.4" customHeight="1" x14ac:dyDescent="0.3">
      <c r="A60" s="251"/>
    </row>
    <row r="61" spans="1:1" ht="11.4" customHeight="1" x14ac:dyDescent="0.3">
      <c r="A61" s="251"/>
    </row>
    <row r="62" spans="1:1" ht="11.4" customHeight="1" x14ac:dyDescent="0.3">
      <c r="A62" s="251"/>
    </row>
    <row r="63" spans="1:1" ht="11.4" customHeight="1" x14ac:dyDescent="0.3">
      <c r="A63" s="251"/>
    </row>
    <row r="64" spans="1:1" ht="11.4" customHeight="1" x14ac:dyDescent="0.3">
      <c r="A64" s="251"/>
    </row>
    <row r="65" spans="1:1" ht="11.4" customHeight="1" x14ac:dyDescent="0.3">
      <c r="A65" s="251"/>
    </row>
    <row r="66" spans="1:1" ht="11.4" customHeight="1" x14ac:dyDescent="0.3">
      <c r="A66" s="251"/>
    </row>
    <row r="67" spans="1:1" ht="11.4" customHeight="1" x14ac:dyDescent="0.3">
      <c r="A67" s="251"/>
    </row>
    <row r="68" spans="1:1" ht="11.4" customHeight="1" x14ac:dyDescent="0.3">
      <c r="A68" s="251"/>
    </row>
    <row r="69" spans="1:1" ht="11.4" customHeight="1" x14ac:dyDescent="0.3">
      <c r="A69" s="251"/>
    </row>
    <row r="70" spans="1:1" ht="11.4" customHeight="1" x14ac:dyDescent="0.3">
      <c r="A70" s="251"/>
    </row>
    <row r="71" spans="1:1" ht="11.4" customHeight="1" x14ac:dyDescent="0.3">
      <c r="A71" s="251"/>
    </row>
    <row r="72" spans="1:1" ht="11.4" customHeight="1" x14ac:dyDescent="0.3">
      <c r="A72" s="251"/>
    </row>
    <row r="73" spans="1:1" ht="11.4" customHeight="1" x14ac:dyDescent="0.3">
      <c r="A73" s="251"/>
    </row>
    <row r="74" spans="1:1" ht="11.4" customHeight="1" x14ac:dyDescent="0.3">
      <c r="A74" s="251"/>
    </row>
    <row r="75" spans="1:1" ht="11.4" customHeight="1" x14ac:dyDescent="0.3">
      <c r="A75" s="251"/>
    </row>
    <row r="76" spans="1:1" ht="11.4" customHeight="1" x14ac:dyDescent="0.3">
      <c r="A76" s="251"/>
    </row>
    <row r="77" spans="1:1" ht="11.4" customHeight="1" x14ac:dyDescent="0.3">
      <c r="A77" s="251"/>
    </row>
    <row r="78" spans="1:1" ht="11.4" customHeight="1" x14ac:dyDescent="0.3">
      <c r="A78" s="251"/>
    </row>
    <row r="79" spans="1:1" ht="11.4" customHeight="1" x14ac:dyDescent="0.3">
      <c r="A79" s="251"/>
    </row>
    <row r="80" spans="1:1" ht="11.4" customHeight="1" x14ac:dyDescent="0.3">
      <c r="A80" s="251"/>
    </row>
    <row r="81" spans="1:1" ht="11.4" customHeight="1" x14ac:dyDescent="0.3">
      <c r="A81" s="251"/>
    </row>
    <row r="82" spans="1:1" ht="11.4" customHeight="1" x14ac:dyDescent="0.3">
      <c r="A82" s="251"/>
    </row>
    <row r="83" spans="1:1" ht="11.4" customHeight="1" x14ac:dyDescent="0.3">
      <c r="A83" s="251"/>
    </row>
    <row r="84" spans="1:1" ht="11.4" customHeight="1" x14ac:dyDescent="0.3">
      <c r="A84" s="251"/>
    </row>
    <row r="85" spans="1:1" ht="11.4" customHeight="1" x14ac:dyDescent="0.3">
      <c r="A85" s="251"/>
    </row>
    <row r="86" spans="1:1" ht="11.4" customHeight="1" x14ac:dyDescent="0.3">
      <c r="A86" s="251"/>
    </row>
    <row r="87" spans="1:1" ht="11.4" customHeight="1" x14ac:dyDescent="0.3">
      <c r="A87" s="251"/>
    </row>
    <row r="88" spans="1:1" ht="11.4" customHeight="1" x14ac:dyDescent="0.3">
      <c r="A88" s="251"/>
    </row>
    <row r="89" spans="1:1" ht="11.4" customHeight="1" x14ac:dyDescent="0.3">
      <c r="A89" s="251"/>
    </row>
    <row r="90" spans="1:1" ht="11.4" customHeight="1" x14ac:dyDescent="0.3">
      <c r="A90" s="251"/>
    </row>
    <row r="91" spans="1:1" ht="11.4" customHeight="1" x14ac:dyDescent="0.3">
      <c r="A91" s="251"/>
    </row>
    <row r="92" spans="1:1" ht="11.4" customHeight="1" x14ac:dyDescent="0.3">
      <c r="A92" s="251"/>
    </row>
    <row r="93" spans="1:1" ht="11.4" customHeight="1" x14ac:dyDescent="0.3">
      <c r="A93" s="251"/>
    </row>
    <row r="94" spans="1:1" ht="11.4" customHeight="1" x14ac:dyDescent="0.3">
      <c r="A94" s="251"/>
    </row>
    <row r="95" spans="1:1" ht="11.4" customHeight="1" x14ac:dyDescent="0.3">
      <c r="A95" s="251"/>
    </row>
    <row r="96" spans="1:1" ht="11.4" customHeight="1" x14ac:dyDescent="0.3">
      <c r="A96" s="251"/>
    </row>
    <row r="97" spans="1:1" ht="11.4" customHeight="1" x14ac:dyDescent="0.3">
      <c r="A97" s="251"/>
    </row>
    <row r="98" spans="1:1" ht="11.4" customHeight="1" x14ac:dyDescent="0.3">
      <c r="A98" s="251"/>
    </row>
    <row r="99" spans="1:1" ht="11.4" customHeight="1" x14ac:dyDescent="0.3">
      <c r="A99" s="251"/>
    </row>
    <row r="100" spans="1:1" ht="11.4" customHeight="1" x14ac:dyDescent="0.3">
      <c r="A100" s="251"/>
    </row>
    <row r="101" spans="1:1" ht="11.4" customHeight="1" x14ac:dyDescent="0.3">
      <c r="A101" s="251"/>
    </row>
    <row r="102" spans="1:1" ht="11.4" customHeight="1" x14ac:dyDescent="0.3">
      <c r="A102" s="251"/>
    </row>
    <row r="103" spans="1:1" ht="11.4" customHeight="1" x14ac:dyDescent="0.3">
      <c r="A103" s="251"/>
    </row>
    <row r="104" spans="1:1" ht="11.4" customHeight="1" x14ac:dyDescent="0.3">
      <c r="A104" s="251"/>
    </row>
    <row r="105" spans="1:1" ht="11.4" customHeight="1" x14ac:dyDescent="0.3">
      <c r="A105" s="251"/>
    </row>
    <row r="106" spans="1:1" ht="11.4" customHeight="1" x14ac:dyDescent="0.3">
      <c r="A106" s="251"/>
    </row>
    <row r="107" spans="1:1" ht="11.4" customHeight="1" x14ac:dyDescent="0.3">
      <c r="A107" s="251"/>
    </row>
    <row r="108" spans="1:1" ht="11.4" customHeight="1" x14ac:dyDescent="0.3">
      <c r="A108" s="251"/>
    </row>
    <row r="109" spans="1:1" ht="11.4" customHeight="1" x14ac:dyDescent="0.3">
      <c r="A109" s="251"/>
    </row>
    <row r="110" spans="1:1" ht="11.4" customHeight="1" x14ac:dyDescent="0.3">
      <c r="A110" s="251"/>
    </row>
    <row r="111" spans="1:1" ht="11.4" customHeight="1" x14ac:dyDescent="0.3">
      <c r="A111" s="251"/>
    </row>
    <row r="112" spans="1:1" ht="11.4" customHeight="1" x14ac:dyDescent="0.3">
      <c r="A112" s="251"/>
    </row>
    <row r="113" spans="1:1" ht="11.4" customHeight="1" x14ac:dyDescent="0.3">
      <c r="A113" s="251"/>
    </row>
    <row r="114" spans="1:1" ht="11.4" customHeight="1" x14ac:dyDescent="0.3">
      <c r="A114" s="251"/>
    </row>
    <row r="115" spans="1:1" ht="11.4" customHeight="1" x14ac:dyDescent="0.3">
      <c r="A115" s="251"/>
    </row>
    <row r="116" spans="1:1" ht="11.4" customHeight="1" x14ac:dyDescent="0.3">
      <c r="A116" s="251"/>
    </row>
    <row r="117" spans="1:1" ht="11.4" customHeight="1" x14ac:dyDescent="0.3">
      <c r="A117" s="251"/>
    </row>
    <row r="118" spans="1:1" ht="11.4" customHeight="1" x14ac:dyDescent="0.3">
      <c r="A118" s="251"/>
    </row>
    <row r="119" spans="1:1" ht="11.4" customHeight="1" x14ac:dyDescent="0.3">
      <c r="A119" s="251"/>
    </row>
    <row r="120" spans="1:1" ht="11.4" customHeight="1" x14ac:dyDescent="0.3">
      <c r="A120" s="251"/>
    </row>
    <row r="121" spans="1:1" ht="11.4" customHeight="1" x14ac:dyDescent="0.3">
      <c r="A121" s="251"/>
    </row>
    <row r="122" spans="1:1" ht="11.4" customHeight="1" x14ac:dyDescent="0.3">
      <c r="A122" s="251"/>
    </row>
    <row r="123" spans="1:1" ht="11.4" customHeight="1" x14ac:dyDescent="0.3">
      <c r="A123" s="251"/>
    </row>
    <row r="124" spans="1:1" ht="11.4" customHeight="1" x14ac:dyDescent="0.3">
      <c r="A124" s="251"/>
    </row>
    <row r="125" spans="1:1" ht="11.4" customHeight="1" x14ac:dyDescent="0.3">
      <c r="A125" s="251"/>
    </row>
    <row r="126" spans="1:1" ht="11.4" customHeight="1" x14ac:dyDescent="0.3">
      <c r="A126" s="251"/>
    </row>
    <row r="127" spans="1:1" ht="11.4" customHeight="1" x14ac:dyDescent="0.3">
      <c r="A127" s="251"/>
    </row>
    <row r="128" spans="1:1" ht="11.4" customHeight="1" x14ac:dyDescent="0.3">
      <c r="A128" s="251"/>
    </row>
    <row r="129" spans="1:1" ht="11.4" customHeight="1" x14ac:dyDescent="0.3">
      <c r="A129" s="251"/>
    </row>
    <row r="130" spans="1:1" ht="11.4" customHeight="1" x14ac:dyDescent="0.3">
      <c r="A130" s="251"/>
    </row>
    <row r="131" spans="1:1" ht="11.4" customHeight="1" x14ac:dyDescent="0.3">
      <c r="A131" s="251"/>
    </row>
    <row r="132" spans="1:1" ht="11.4" customHeight="1" x14ac:dyDescent="0.3">
      <c r="A132" s="251"/>
    </row>
    <row r="133" spans="1:1" ht="11.4" customHeight="1" x14ac:dyDescent="0.3">
      <c r="A133" s="251"/>
    </row>
    <row r="134" spans="1:1" ht="11.4" customHeight="1" x14ac:dyDescent="0.3">
      <c r="A134" s="251"/>
    </row>
    <row r="135" spans="1:1" ht="11.4" customHeight="1" x14ac:dyDescent="0.3">
      <c r="A135" s="251"/>
    </row>
    <row r="136" spans="1:1" ht="11.4" customHeight="1" x14ac:dyDescent="0.3">
      <c r="A136" s="251"/>
    </row>
    <row r="137" spans="1:1" ht="11.4" customHeight="1" x14ac:dyDescent="0.3">
      <c r="A137" s="251"/>
    </row>
    <row r="138" spans="1:1" ht="11.4" customHeight="1" x14ac:dyDescent="0.3">
      <c r="A138" s="251"/>
    </row>
    <row r="139" spans="1:1" ht="11.4" customHeight="1" x14ac:dyDescent="0.3">
      <c r="A139" s="251"/>
    </row>
    <row r="140" spans="1:1" ht="11.4" customHeight="1" x14ac:dyDescent="0.3">
      <c r="A140" s="251"/>
    </row>
    <row r="141" spans="1:1" ht="11.4" customHeight="1" x14ac:dyDescent="0.3">
      <c r="A141" s="251"/>
    </row>
    <row r="142" spans="1:1" ht="11.4" customHeight="1" x14ac:dyDescent="0.3">
      <c r="A142" s="251"/>
    </row>
    <row r="143" spans="1:1" ht="11.4" customHeight="1" x14ac:dyDescent="0.3">
      <c r="A143" s="251"/>
    </row>
    <row r="144" spans="1:1" ht="11.4" customHeight="1" x14ac:dyDescent="0.3">
      <c r="A144" s="251"/>
    </row>
    <row r="145" spans="1:1" ht="11.4" customHeight="1" x14ac:dyDescent="0.3">
      <c r="A145" s="251"/>
    </row>
    <row r="146" spans="1:1" ht="11.4" customHeight="1" x14ac:dyDescent="0.3">
      <c r="A146" s="251"/>
    </row>
    <row r="147" spans="1:1" ht="11.4" customHeight="1" x14ac:dyDescent="0.3">
      <c r="A147" s="251"/>
    </row>
    <row r="148" spans="1:1" ht="11.4" customHeight="1" x14ac:dyDescent="0.3">
      <c r="A148" s="251"/>
    </row>
    <row r="149" spans="1:1" ht="11.4" customHeight="1" x14ac:dyDescent="0.3">
      <c r="A149" s="251"/>
    </row>
    <row r="150" spans="1:1" ht="11.4" customHeight="1" x14ac:dyDescent="0.3">
      <c r="A150" s="251"/>
    </row>
    <row r="151" spans="1:1" ht="11.4" customHeight="1" x14ac:dyDescent="0.3">
      <c r="A151" s="251"/>
    </row>
    <row r="152" spans="1:1" ht="11.4" customHeight="1" x14ac:dyDescent="0.3">
      <c r="A152" s="251"/>
    </row>
    <row r="153" spans="1:1" ht="11.4" customHeight="1" x14ac:dyDescent="0.3">
      <c r="A153" s="251"/>
    </row>
    <row r="154" spans="1:1" ht="11.4" customHeight="1" x14ac:dyDescent="0.3">
      <c r="A154" s="251"/>
    </row>
    <row r="155" spans="1:1" ht="11.4" customHeight="1" x14ac:dyDescent="0.3">
      <c r="A155" s="251"/>
    </row>
    <row r="156" spans="1:1" ht="11.4" customHeight="1" x14ac:dyDescent="0.3">
      <c r="A156" s="251"/>
    </row>
    <row r="157" spans="1:1" ht="11.4" customHeight="1" x14ac:dyDescent="0.3">
      <c r="A157" s="251"/>
    </row>
    <row r="158" spans="1:1" ht="11.4" customHeight="1" x14ac:dyDescent="0.3">
      <c r="A158" s="251"/>
    </row>
    <row r="159" spans="1:1" ht="11.4" customHeight="1" x14ac:dyDescent="0.3">
      <c r="A159" s="251"/>
    </row>
    <row r="160" spans="1:1" ht="11.4" customHeight="1" x14ac:dyDescent="0.3">
      <c r="A160" s="251"/>
    </row>
    <row r="161" spans="1:1" ht="11.4" customHeight="1" x14ac:dyDescent="0.3">
      <c r="A161" s="251"/>
    </row>
    <row r="162" spans="1:1" ht="11.4" customHeight="1" x14ac:dyDescent="0.3">
      <c r="A162" s="251"/>
    </row>
    <row r="163" spans="1:1" ht="11.4" customHeight="1" x14ac:dyDescent="0.3">
      <c r="A163" s="251"/>
    </row>
    <row r="164" spans="1:1" ht="11.4" customHeight="1" x14ac:dyDescent="0.3">
      <c r="A164" s="251"/>
    </row>
    <row r="165" spans="1:1" ht="11.4" customHeight="1" x14ac:dyDescent="0.3">
      <c r="A165" s="251"/>
    </row>
    <row r="166" spans="1:1" ht="11.4" customHeight="1" x14ac:dyDescent="0.3">
      <c r="A166" s="251"/>
    </row>
    <row r="167" spans="1:1" ht="11.4" customHeight="1" x14ac:dyDescent="0.3">
      <c r="A167" s="251"/>
    </row>
    <row r="168" spans="1:1" ht="11.4" customHeight="1" x14ac:dyDescent="0.3">
      <c r="A168" s="251"/>
    </row>
    <row r="169" spans="1:1" ht="11.4" customHeight="1" x14ac:dyDescent="0.3">
      <c r="A169" s="251"/>
    </row>
    <row r="170" spans="1:1" ht="11.4" customHeight="1" x14ac:dyDescent="0.3">
      <c r="A170" s="251"/>
    </row>
    <row r="171" spans="1:1" ht="11.4" customHeight="1" x14ac:dyDescent="0.3">
      <c r="A171" s="251"/>
    </row>
    <row r="172" spans="1:1" ht="11.4" customHeight="1" x14ac:dyDescent="0.3">
      <c r="A172" s="251"/>
    </row>
    <row r="173" spans="1:1" ht="11.4" customHeight="1" x14ac:dyDescent="0.3">
      <c r="A173" s="251"/>
    </row>
    <row r="174" spans="1:1" ht="11.4" customHeight="1" x14ac:dyDescent="0.3">
      <c r="A174" s="251"/>
    </row>
    <row r="175" spans="1:1" ht="11.4" customHeight="1" x14ac:dyDescent="0.3">
      <c r="A175" s="251"/>
    </row>
    <row r="176" spans="1:1" ht="11.4" customHeight="1" x14ac:dyDescent="0.3">
      <c r="A176" s="251"/>
    </row>
    <row r="177" spans="1:1" ht="11.4" customHeight="1" x14ac:dyDescent="0.3">
      <c r="A177" s="251"/>
    </row>
    <row r="178" spans="1:1" ht="11.4" customHeight="1" x14ac:dyDescent="0.3">
      <c r="A178" s="251"/>
    </row>
    <row r="179" spans="1:1" ht="11.4" customHeight="1" x14ac:dyDescent="0.3">
      <c r="A179" s="251"/>
    </row>
    <row r="180" spans="1:1" ht="11.4" customHeight="1" x14ac:dyDescent="0.3">
      <c r="A180" s="251"/>
    </row>
    <row r="181" spans="1:1" ht="11.4" customHeight="1" x14ac:dyDescent="0.3">
      <c r="A181" s="251"/>
    </row>
    <row r="182" spans="1:1" ht="11.4" customHeight="1" x14ac:dyDescent="0.3">
      <c r="A182" s="251"/>
    </row>
    <row r="183" spans="1:1" ht="11.4" customHeight="1" x14ac:dyDescent="0.3">
      <c r="A183" s="251"/>
    </row>
    <row r="184" spans="1:1" ht="11.4" customHeight="1" x14ac:dyDescent="0.3">
      <c r="A184" s="251"/>
    </row>
    <row r="185" spans="1:1" ht="11.4" customHeight="1" x14ac:dyDescent="0.3">
      <c r="A185" s="251"/>
    </row>
    <row r="186" spans="1:1" ht="11.4" customHeight="1" x14ac:dyDescent="0.3">
      <c r="A186" s="251"/>
    </row>
    <row r="187" spans="1:1" ht="11.4" customHeight="1" x14ac:dyDescent="0.3">
      <c r="A187" s="251"/>
    </row>
    <row r="188" spans="1:1" ht="11.4" customHeight="1" x14ac:dyDescent="0.3">
      <c r="A188" s="251"/>
    </row>
    <row r="189" spans="1:1" ht="11.4" customHeight="1" x14ac:dyDescent="0.3">
      <c r="A189" s="251"/>
    </row>
    <row r="190" spans="1:1" ht="11.4" customHeight="1" x14ac:dyDescent="0.3">
      <c r="A190" s="251"/>
    </row>
    <row r="191" spans="1:1" ht="11.4" customHeight="1" x14ac:dyDescent="0.3">
      <c r="A191" s="251"/>
    </row>
    <row r="192" spans="1:1" ht="11.4" customHeight="1" x14ac:dyDescent="0.3">
      <c r="A192" s="251"/>
    </row>
    <row r="193" spans="1:1" ht="11.4" customHeight="1" x14ac:dyDescent="0.3">
      <c r="A193" s="251"/>
    </row>
    <row r="194" spans="1:1" ht="11.4" customHeight="1" x14ac:dyDescent="0.3">
      <c r="A194" s="251"/>
    </row>
    <row r="195" spans="1:1" ht="11.4" customHeight="1" x14ac:dyDescent="0.3">
      <c r="A195" s="251"/>
    </row>
    <row r="196" spans="1:1" ht="11.4" customHeight="1" x14ac:dyDescent="0.3">
      <c r="A196" s="251"/>
    </row>
    <row r="197" spans="1:1" ht="11.4" customHeight="1" x14ac:dyDescent="0.3">
      <c r="A197" s="251"/>
    </row>
    <row r="198" spans="1:1" ht="11.4" customHeight="1" x14ac:dyDescent="0.3">
      <c r="A198" s="251"/>
    </row>
    <row r="199" spans="1:1" ht="11.4" customHeight="1" x14ac:dyDescent="0.3">
      <c r="A199" s="251"/>
    </row>
    <row r="200" spans="1:1" ht="11.4" customHeight="1" x14ac:dyDescent="0.3">
      <c r="A200" s="251"/>
    </row>
    <row r="201" spans="1:1" ht="11.4" customHeight="1" x14ac:dyDescent="0.3">
      <c r="A201" s="251"/>
    </row>
    <row r="202" spans="1:1" ht="11.4" customHeight="1" x14ac:dyDescent="0.3">
      <c r="A202" s="251"/>
    </row>
    <row r="203" spans="1:1" ht="11.4" customHeight="1" x14ac:dyDescent="0.3">
      <c r="A203" s="251"/>
    </row>
    <row r="204" spans="1:1" ht="11.4" customHeight="1" x14ac:dyDescent="0.3">
      <c r="A204" s="251"/>
    </row>
    <row r="205" spans="1:1" ht="11.4" customHeight="1" x14ac:dyDescent="0.3">
      <c r="A205" s="251"/>
    </row>
    <row r="206" spans="1:1" ht="11.4" customHeight="1" x14ac:dyDescent="0.3">
      <c r="A206" s="251"/>
    </row>
    <row r="207" spans="1:1" ht="11.4" customHeight="1" x14ac:dyDescent="0.3">
      <c r="A207" s="251"/>
    </row>
    <row r="208" spans="1:1" ht="11.4" customHeight="1" x14ac:dyDescent="0.3">
      <c r="A208" s="251"/>
    </row>
    <row r="209" spans="1:1" ht="11.4" customHeight="1" x14ac:dyDescent="0.3">
      <c r="A209" s="251"/>
    </row>
    <row r="210" spans="1:1" ht="11.4" customHeight="1" x14ac:dyDescent="0.3">
      <c r="A210" s="251"/>
    </row>
    <row r="211" spans="1:1" ht="11.4" customHeight="1" x14ac:dyDescent="0.3">
      <c r="A211" s="25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odule xmlns="a78228e0-da39-4230-aaf6-4669799d9490">PM</Module>
    <Functionality xmlns="a78228e0-da39-4230-aaf6-4669799d9490">Rate Review</Functionality>
    <Document_x0020_Details xmlns="a78228e0-da39-4230-aaf6-4669799d9490">Other</Document_x0020_Details>
    <Sprint xmlns="a78228e0-da39-4230-aaf6-4669799d9490">13</Sprint>
    <Document_x0020_Type xmlns="a78228e0-da39-4230-aaf6-4669799d9490">User Requirements / Backlog</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0095C561DA8C42892EDC7AC15A40F4" ma:contentTypeVersion="7" ma:contentTypeDescription="Create a new document." ma:contentTypeScope="" ma:versionID="bf8efd7979e9102b9820638ae4fb42c6">
  <xsd:schema xmlns:xsd="http://www.w3.org/2001/XMLSchema" xmlns:p="http://schemas.microsoft.com/office/2006/metadata/properties" xmlns:ns2="a78228e0-da39-4230-aaf6-4669799d9490" targetNamespace="http://schemas.microsoft.com/office/2006/metadata/properties" ma:root="true" ma:fieldsID="b8f0f786f98948971d937203ea0a772d" ns2:_="">
    <xsd:import namespace="a78228e0-da39-4230-aaf6-4669799d9490"/>
    <xsd:element name="properties">
      <xsd:complexType>
        <xsd:sequence>
          <xsd:element name="documentManagement">
            <xsd:complexType>
              <xsd:all>
                <xsd:element ref="ns2:Document_x0020_Type" minOccurs="0"/>
                <xsd:element ref="ns2:Document_x0020_Details" minOccurs="0"/>
                <xsd:element ref="ns2:Sprint" minOccurs="0"/>
                <xsd:element ref="ns2:Functionality" minOccurs="0"/>
                <xsd:element ref="ns2:Module" minOccurs="0"/>
              </xsd:all>
            </xsd:complexType>
          </xsd:element>
        </xsd:sequence>
      </xsd:complexType>
    </xsd:element>
  </xsd:schema>
  <xsd:schema xmlns:xsd="http://www.w3.org/2001/XMLSchema" xmlns:dms="http://schemas.microsoft.com/office/2006/documentManagement/types" targetNamespace="a78228e0-da39-4230-aaf6-4669799d9490" elementFormDefault="qualified">
    <xsd:import namespace="http://schemas.microsoft.com/office/2006/documentManagement/types"/>
    <xsd:element name="Document_x0020_Type" ma:index="8" nillable="true" ma:displayName="Document Group" ma:description="Select the Group for the Document Type" ma:format="Dropdown" ma:internalName="Document_x0020_Type">
      <xsd:simpleType>
        <xsd:union memberTypes="dms:Text">
          <xsd:simpleType>
            <xsd:restriction base="dms:Choice">
              <xsd:enumeration value="Specifications"/>
              <xsd:enumeration value="UI Design"/>
              <xsd:enumeration value="User Requirements / Backlog"/>
              <xsd:enumeration value="Services / Technical Artifact"/>
              <xsd:enumeration value="Business Process"/>
              <xsd:enumeration value="Testing"/>
              <xsd:enumeration value="Other"/>
            </xsd:restriction>
          </xsd:simpleType>
        </xsd:union>
      </xsd:simpleType>
    </xsd:element>
    <xsd:element name="Document_x0020_Details" ma:index="9" nillable="true" ma:displayName="Document Type" ma:description="Select from the Menu or Enter The Type of Document" ma:format="Dropdown" ma:internalName="Document_x0020_Details">
      <xsd:simpleType>
        <xsd:union memberTypes="dms:Text">
          <xsd:simpleType>
            <xsd:restriction base="dms:Choice">
              <xsd:enumeration value="User Interface Spec"/>
              <xsd:enumeration value="Service Spec"/>
              <xsd:enumeration value="Report Spec"/>
              <xsd:enumeration value="Batch Spec"/>
              <xsd:enumeration value="Peer Review Documents"/>
              <xsd:enumeration value="Other"/>
              <xsd:enumeration value="Wireframes"/>
              <xsd:enumeration value="Mockups"/>
              <xsd:enumeration value="Epics, User Stories, Acceptance Criteria"/>
              <xsd:enumeration value="Storyboards"/>
              <xsd:enumeration value="Visio Process Flow Diagrams"/>
              <xsd:enumeration value="UI Automation"/>
              <xsd:enumeration value="Unit Testing Logs"/>
              <xsd:enumeration value="Business Rule Specifications"/>
              <xsd:enumeration value="Peer Review Documents"/>
              <xsd:enumeration value="Test Cases"/>
              <xsd:enumeration value="Test Summary Report"/>
              <xsd:enumeration value="Test Plan"/>
              <xsd:enumeration value="RTM"/>
              <xsd:enumeration value="Defect Reports"/>
              <xsd:enumeration value="System Context"/>
              <xsd:enumeration value="Other"/>
            </xsd:restriction>
          </xsd:simpleType>
        </xsd:union>
      </xsd:simpleType>
    </xsd:element>
    <xsd:element name="Sprint" ma:index="10" nillable="true" ma:displayName="Sprint" ma:description="Sprint in which the Document Applies" ma:format="Dropdown" ma:internalName="Sprint">
      <xsd:simpleType>
        <xsd:restriction base="dms:Choice">
          <xsd:enumeration value="N/A"/>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Functionality" ma:index="11" nillable="true" ma:displayName="Functionality" ma:internalName="Functionality">
      <xsd:simpleType>
        <xsd:restriction base="dms:Text">
          <xsd:maxLength value="255"/>
        </xsd:restriction>
      </xsd:simpleType>
    </xsd:element>
    <xsd:element name="Module" ma:index="12" nillable="true" ma:displayName="Module" ma:default="FM" ma:format="Dropdown" ma:internalName="Module">
      <xsd:simpleType>
        <xsd:restriction base="dms:Choice">
          <xsd:enumeration value="N/A"/>
          <xsd:enumeration value="FM"/>
          <xsd:enumeration value="EE"/>
          <xsd:enumeration value="PM"/>
          <xsd:enumeration value="Qualit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A26A6A-6337-4ED7-A649-960EFD22D054}">
  <ds:schemaRefs>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a78228e0-da39-4230-aaf6-4669799d9490"/>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29A994E-6FA3-44E2-886B-350002D18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228e0-da39-4230-aaf6-4669799d94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4.xml><?xml version="1.0" encoding="utf-8"?>
<ds:datastoreItem xmlns:ds="http://schemas.openxmlformats.org/officeDocument/2006/customXml" ds:itemID="{B2B381E5-0FF6-4BCA-B6C5-7880D89364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Wksh 1 - Market Experience</vt:lpstr>
      <vt:lpstr>Wksh 2 - Plan Product Info</vt:lpstr>
      <vt:lpstr>PlanTemplate</vt:lpstr>
      <vt:lpstr>XMLOutput</vt:lpstr>
      <vt:lpstr>DataEntryBlock</vt:lpstr>
      <vt:lpstr>FormulaBlock</vt:lpstr>
      <vt:lpstr>PlanTemplate!Print_Area</vt:lpstr>
      <vt:lpstr>'Wksh 1 - Market Experience'!Print_Area</vt:lpstr>
      <vt:lpstr>'Wksh 2 - Plan Product Info'!Print_Area</vt:lpstr>
      <vt:lpstr>StateList</vt:lpstr>
      <vt:lpstr>Util_No_ADB</vt:lpstr>
      <vt:lpstr>Util_No_ADP</vt:lpstr>
      <vt:lpstr>Util_No_ADPB</vt:lpstr>
      <vt:lpstr>Util_No_PB</vt:lpstr>
    </vt:vector>
  </TitlesOfParts>
  <Company>MMC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Unified Rate Review template 12-14 version</dc:title>
  <dc:creator>beth-fritchen</dc:creator>
  <dc:description>Version 1.6</dc:description>
  <cp:lastModifiedBy>Hobbs, Joseph R.</cp:lastModifiedBy>
  <cp:lastPrinted>2013-03-05T21:55:11Z</cp:lastPrinted>
  <dcterms:created xsi:type="dcterms:W3CDTF">2012-02-03T16:54:29Z</dcterms:created>
  <dcterms:modified xsi:type="dcterms:W3CDTF">2015-04-02T20:13:52Z</dcterms:modified>
  <cp:contentStatus>Version 1.6</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0x0101008C0095C561DA8C42892EDC7AC15A40F4</vt:lpwstr>
  </property>
  <property fmtid="{D5CDD505-2E9C-101B-9397-08002B2CF9AE}" pid="4" name="ContentType">
    <vt:lpwstr>Document</vt:lpwstr>
  </property>
  <property fmtid="{D5CDD505-2E9C-101B-9397-08002B2CF9AE}" pid="5" name="_AdHocReviewCycleID">
    <vt:i4>-1975252127</vt:i4>
  </property>
  <property fmtid="{D5CDD505-2E9C-101B-9397-08002B2CF9AE}" pid="6" name="_EmailSubject">
    <vt:lpwstr>Need to update the URRT on the CCIIO website</vt:lpwstr>
  </property>
  <property fmtid="{D5CDD505-2E9C-101B-9397-08002B2CF9AE}" pid="7" name="_AuthorEmail">
    <vt:lpwstr>julie.mccune@cms.hhs.gov</vt:lpwstr>
  </property>
  <property fmtid="{D5CDD505-2E9C-101B-9397-08002B2CF9AE}" pid="8" name="_AuthorEmailDisplayName">
    <vt:lpwstr>Mccune, Julie M. (CMS/CCIIO)</vt:lpwstr>
  </property>
</Properties>
</file>